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бюджет" sheetId="7" state="visible" r:id="rId7"/>
    <sheet name="5. анализ эконом эфф "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definedNames>
    <definedName name="Print_Titles" localSheetId="0">'1. паспорт местоположение'!$21:$21</definedName>
    <definedName name="_xlnm.Print_Area" localSheetId="0">'1. паспорт местоположение'!$A$1:$C$49</definedName>
    <definedName name="Print_Titles" localSheetId="1">'2. паспорт  ТП'!$21:$21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Print_Titles" localSheetId="4">'3.3 паспорт описание'!$21:$21</definedName>
    <definedName name="_xlnm.Print_Area" localSheetId="4">'3.3 паспорт описание'!$A$1:$D$30</definedName>
    <definedName name="_xlnm.Print_Area" localSheetId="5">'3.4. Паспорт надежность'!$A$1:$Z$33</definedName>
    <definedName name="Print_Titles" localSheetId="6">'4. паспортбюджет'!$21:$21</definedName>
    <definedName name="_xlnm.Print_Area" localSheetId="6">'4. паспортбюджет'!$A$1:$O$22</definedName>
    <definedName name="Вид_работ" localSheetId="7">#REF!</definedName>
    <definedName name="Вид_работ_2" localSheetId="7">#REF!</definedName>
    <definedName name="Виды_затрат" localSheetId="7">#REF!</definedName>
    <definedName name="Виды_работ" localSheetId="7">#REF!</definedName>
    <definedName name="Графики" localSheetId="7">#REF!</definedName>
    <definedName name="Группа_инвестпроектов" localSheetId="7">#REF!</definedName>
    <definedName name="деньги" localSheetId="7">#REF!</definedName>
    <definedName name="источник" localSheetId="7">#REF!</definedName>
    <definedName name="Категории_мероприятий" localSheetId="7">#REF!</definedName>
    <definedName name="ллл" localSheetId="7">#REF!</definedName>
    <definedName name="Методика_расчета" localSheetId="7">#REF!</definedName>
    <definedName name="Определен_источник" localSheetId="7">#REF!</definedName>
    <definedName name="Снижение" localSheetId="7">#REF!</definedName>
    <definedName name="Стадия_реализации" localSheetId="7">#REF!</definedName>
    <definedName name="Тип_проекта" localSheetId="7">#REF!</definedName>
    <definedName name="_xlnm.Print_Area" localSheetId="8">'6.1. Паспорт сетевой график'!$A$1:$L$54</definedName>
    <definedName name="Вид_работ" localSheetId="9">#REF!</definedName>
    <definedName name="Вид_работ_2" localSheetId="9">#REF!</definedName>
    <definedName name="Виды_затрат" localSheetId="9">#REF!</definedName>
    <definedName name="Виды_работ" localSheetId="9">#REF!</definedName>
    <definedName name="Графики" localSheetId="9">#REF!</definedName>
    <definedName name="Группа_инвестпроектов" localSheetId="9">#REF!</definedName>
    <definedName name="деньги" localSheetId="9">#REF!</definedName>
    <definedName name="источник" localSheetId="9">#REF!</definedName>
    <definedName name="Категории_мероприятий" localSheetId="9">#REF!</definedName>
    <definedName name="Методика_расчета" localSheetId="9">#REF!</definedName>
    <definedName name="_xlnm.Print_Area" localSheetId="9">'6.2. Паспорт фин осв ввод'!$A$1:$AC$64</definedName>
    <definedName name="Определен_источник" localSheetId="9">#REF!</definedName>
    <definedName name="Снижение" localSheetId="9">#REF!</definedName>
    <definedName name="Стадия_реализации" localSheetId="9">#REF!</definedName>
    <definedName name="Тип_проекта" localSheetId="9">#REF!</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ллл">#REF!</definedName>
    <definedName name="Методика_расчета">#REF!</definedName>
    <definedName name="Определен_источник">#REF!</definedName>
    <definedName name="Снижение">#REF!</definedName>
    <definedName name="Стадия_реализации">#REF!</definedName>
    <definedName name="Тип_проекта">#REF!</definedName>
  </definedNames>
  <calcPr/>
</workbook>
</file>

<file path=xl/sharedStrings.xml><?xml version="1.0" encoding="utf-8"?>
<sst xmlns="http://schemas.openxmlformats.org/spreadsheetml/2006/main" count="583" uniqueCount="583">
  <si>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</si>
  <si>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</si>
  <si>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</si>
  <si>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</si>
  <si>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</si>
  <si>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"Россети Янтарь" ДЗО  ПАО "Россети"</t>
  </si>
  <si>
    <t xml:space="preserve">         (фирменное наименование субъекта электроэнергетики)</t>
  </si>
  <si>
    <t>N_НМА15-2</t>
  </si>
  <si>
    <t xml:space="preserve">         (идентификатор инвестиционного проекта)</t>
  </si>
  <si>
    <t xml:space="preserve">Развитие функционала технологической интеграционной платформы АО "Россети Янтарь" с внедрением дополнительных потоков (2 этап)</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</si>
  <si>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</si>
  <si>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</si>
  <si>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</si>
  <si>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</si>
  <si>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</si>
  <si>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</si>
  <si>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 xml:space="preserve">Группа инвестиционных проектов инвестиционной программы</t>
  </si>
  <si>
    <t xml:space="preserve">Прочие инвестиционные проекты</t>
  </si>
  <si>
    <t>2</t>
  </si>
  <si>
    <t xml:space="preserve">Цели (указать укрупненные цели в соответствии с приложением 1)</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</si>
  <si>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</si>
  <si>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</si>
  <si>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 xml:space="preserve">Наименование обособленного подразделения субъекта электроэнергетики, реализующего инвестиционный проект (если применимо)</t>
  </si>
  <si>
    <t>нд</t>
  </si>
  <si>
    <t>4</t>
  </si>
  <si>
    <t xml:space="preserve">Субъекты Российской Федерации, на территории которых реализуется проект</t>
  </si>
  <si>
    <t xml:space="preserve">Калининградская область</t>
  </si>
  <si>
    <t>5</t>
  </si>
  <si>
    <t xml:space="preserve">Территории муниципальных образований, на территории которых реализуется инвестиционный проект</t>
  </si>
  <si>
    <t xml:space="preserve">Городской округ "Город Калининград"</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</si>
  <si>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</si>
  <si>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</si>
  <si>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</si>
  <si>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</si>
  <si>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</si>
  <si>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</si>
  <si>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</si>
  <si>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</si>
  <si>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</si>
  <si>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</si>
  <si>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</si>
  <si>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</si>
  <si>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</si>
  <si>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</si>
  <si>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</si>
  <si>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</si>
  <si>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</si>
  <si>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</si>
  <si>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</si>
  <si>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</si>
  <si>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</si>
  <si>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</si>
  <si>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</si>
  <si>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</si>
  <si>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</si>
  <si>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</si>
  <si>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</si>
  <si>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</si>
  <si>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</si>
  <si>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</si>
  <si>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</si>
  <si>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</si>
  <si>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</si>
  <si>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</si>
  <si>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</si>
  <si>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</si>
  <si>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</si>
  <si>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</si>
  <si>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</si>
  <si>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</si>
  <si>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 xml:space="preserve">Общий объем финансирования капитальных вложений по инвестиционному проекту за период реализации инвестиционной программы</t>
  </si>
  <si>
    <t>25</t>
  </si>
  <si>
    <t xml:space="preserve">Общий объем освоения капитальных вложений по инвестиционному проекту за период реализации инвестиционной программы</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</si>
  <si>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</si>
  <si>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</si>
  <si>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</si>
  <si>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</si>
  <si>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</si>
  <si>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</si>
  <si>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</si>
  <si>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</si>
  <si>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</si>
  <si>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</si>
  <si>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</si>
  <si>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</si>
  <si>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</si>
  <si>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</si>
  <si>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</si>
  <si>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</si>
  <si>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</si>
  <si>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</si>
  <si>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</si>
  <si>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</si>
  <si>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</si>
  <si>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</si>
  <si>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</si>
  <si>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</si>
  <si>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</si>
  <si>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</si>
  <si>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</si>
  <si>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</si>
  <si>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</si>
  <si>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</si>
  <si>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r>
      <t xml:space="preserve">Номинальная мощность</t>
    </r>
    <r>
      <rPr>
        <b/>
        <sz val="12"/>
        <rFont val="Times New Roman"/>
      </rPr>
      <t xml:space="preserve">, МВ•А, Мвар</t>
    </r>
  </si>
  <si>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</si>
  <si>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</si>
  <si>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</si>
  <si>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</si>
  <si>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</si>
  <si>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</si>
  <si>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</si>
  <si>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</si>
  <si>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</si>
  <si>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</si>
  <si>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</si>
  <si>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</si>
  <si>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</si>
  <si>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</si>
  <si>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</si>
  <si>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</si>
  <si>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</si>
  <si>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</si>
  <si>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</si>
  <si>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</si>
  <si>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</si>
  <si>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</si>
  <si>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</si>
  <si>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</si>
  <si>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</si>
  <si>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</si>
  <si>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</si>
  <si>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</si>
  <si>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</si>
  <si>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</si>
  <si>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</si>
  <si>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</si>
  <si>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</si>
  <si>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</si>
  <si>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</si>
  <si>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</si>
  <si>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</si>
  <si>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Развитие  технологической интеграционной платформы АО "Россети Янтарь" для формирования единого интеграционного решения (ЕИР) в части реализации интеграционных потоков для автоматизации дополнительных процессов технологического присоединения, ведения топологии сети, формирования планов и проведения ремонтных работ и модернизации электросетевого оборудования с включением в контур интегрируемых корпоративных и технологических систем АО «Россети Янтарь» посредством платформы РС-20 ГИС-Портала, системы оперативного управления работами, системы управления персоналом и системой управления документацией.
</t>
  </si>
  <si>
    <t xml:space="preserve">Описание конкретных результатов реализации инвестиционного проекта</t>
  </si>
  <si>
    <t xml:space="preserve">Передача информации между технологической интеграционной платформой и информационными системами АО "Россети Янтарь" с централизованным ведением справочника электросетевого оборудования для исключения дублированного ввода одних и тех же объектов в разных системах; централизованным ведением справочника приборов учета, точек измерения (точек учета), точек поставки (мастер-данных коммерческого учета); с возможностью добавления новых потоков данных  системы оперативного управления работами, системы управления персоналом и системой управления документацией  в рамках разработанных адаптеров. 
</t>
  </si>
  <si>
    <t xml:space="preserve">Описание состава объектов инвестиционной деятельности их количества и характеристик в отношении каждого такого объекта</t>
  </si>
  <si>
    <t xml:space="preserve">Развитие функционала технологической интеграционной платформы АО "Россети Янтарь" с внедрением дополнительных потоков (2 этап)
- Реализация потока в СУПА «Данные по загрузке ПС и ТП»;
- Реализация потока СУПА - СК-11 по согласованию заявок на отключение оборудования.</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</si>
  <si>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</si>
  <si>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 xml:space="preserve">Удельные стоимостные показатели реализации инвестиционного проекта,тыс.руб.</t>
  </si>
  <si>
    <t xml:space="preserve">Стоимость работ на разработку 25,78 млн. руб без НДС</t>
  </si>
  <si>
    <t xml:space="preserve">Описание этапов (при наличии этапности) реализации инвестиционного проекта</t>
  </si>
  <si>
    <t xml:space="preserve">1. Проведение предпроектного обследования в рамках проекта; 2. Проектирование интеграционного решения; 3. Разработка интеграционных потоков согласно требованиям ПАО «Россети»; 4. Проектирование подсистемы защиты информации; 5.Разработка проектной и эксплуатационной документации; 6. Демонстрация расширенного функционала Платформы с обучением персонала  администрированию Платформы; 7.Проведение предварительных испытаний; 8. Проведение опытной эксплуатации; 9. Проведение приемочных испытаний; 10. Фиксация схем бизнес-процессов, описывающих предметную область, автоматизированную Платформой.
</t>
  </si>
  <si>
    <t xml:space="preserve">Обоснование необходимости реализации инвестиционного проекта</t>
  </si>
  <si>
    <t xml:space="preserve">1.Указ Президента России от 07.05.2018 № 204 «О национальных целях и стратегических задачах развития Российской федерации на период до 2024 года» в части реализации национальной программы «Цифровая экономика Российской Федерации» с целью преобразования энергетической инфраструктуры при внедрении цифровых технологий и платформенных решений (исполнение пункта 11);       
2. Проект актуализированной Стратегии цифровой трансформации ПАО "Россети".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</si>
  <si>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</si>
  <si>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</si>
  <si>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</si>
  <si>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</si>
  <si>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</si>
  <si>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</si>
  <si>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</si>
  <si>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</si>
  <si>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</si>
  <si>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</si>
  <si>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</si>
  <si>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</si>
  <si>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r>
      <t>Ti</t>
    </r>
    <r>
      <rPr>
        <b/>
        <sz val="11"/>
        <color theme="1"/>
        <rFont val="Calibri"/>
      </rPr>
      <t>·</t>
    </r>
    <r>
      <rPr>
        <b/>
        <sz val="11"/>
        <color theme="1"/>
        <rFont val="Calibri"/>
        <scheme val="minor"/>
      </rPr>
      <t xml:space="preserve">Ni, час</t>
    </r>
  </si>
  <si>
    <r>
      <t>Ti</t>
    </r>
    <r>
      <rPr>
        <b/>
        <sz val="11"/>
        <color theme="1"/>
        <rFont val="Calibri"/>
      </rPr>
      <t>·P</t>
    </r>
    <r>
      <rPr>
        <b/>
        <sz val="11"/>
        <color theme="1"/>
        <rFont val="Calibri"/>
        <scheme val="minor"/>
      </rPr>
      <t xml:space="preserve">i, МВт час</t>
    </r>
  </si>
  <si>
    <t>Nt</t>
  </si>
  <si>
    <r>
      <t>Ti</t>
    </r>
    <r>
      <rPr>
        <b/>
        <sz val="11"/>
        <color theme="1"/>
        <rFont val="Calibri"/>
      </rPr>
      <t>·</t>
    </r>
    <r>
      <rPr>
        <b/>
        <sz val="11"/>
        <color theme="1"/>
        <rFont val="Calibri"/>
        <scheme val="minor"/>
      </rPr>
      <t xml:space="preserve">Ni/Nt, час</t>
    </r>
  </si>
  <si>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</si>
  <si>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</si>
  <si>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</si>
  <si>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</si>
  <si>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scheme val="minor"/>
      </rPr>
      <t>ИП</t>
    </r>
    <r>
      <rPr>
        <b/>
        <sz val="11"/>
        <color theme="1"/>
        <rFont val="Calibri"/>
        <scheme val="minor"/>
      </rPr>
      <t xml:space="preserve">)
</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</si>
  <si>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t>
    </r>
  </si>
  <si>
    <r>
      <rPr>
        <b/>
        <sz val="11"/>
        <color theme="1"/>
        <rFont val="Symbol"/>
      </rPr>
      <t>S</t>
    </r>
    <r>
      <rPr>
        <b/>
        <vertAlign val="superscript"/>
        <sz val="11"/>
        <color theme="1"/>
        <rFont val="Calibri"/>
        <scheme val="minor"/>
      </rPr>
      <t>Год</t>
    </r>
    <r>
      <rPr>
        <b/>
        <sz val="11"/>
        <color theme="1"/>
        <rFont val="Calibri"/>
        <scheme val="minor"/>
      </rPr>
      <t>Ti</t>
    </r>
  </si>
  <si>
    <r>
      <rPr>
        <b/>
        <sz val="11"/>
        <color theme="1"/>
        <rFont val="Symbol"/>
      </rPr>
      <t>S</t>
    </r>
    <r>
      <rPr>
        <b/>
        <vertAlign val="superscript"/>
        <sz val="11"/>
        <color theme="1"/>
        <rFont val="Calibri"/>
        <scheme val="minor"/>
      </rPr>
      <t>Год</t>
    </r>
    <r>
      <rPr>
        <b/>
        <sz val="11"/>
        <color theme="1"/>
        <rFont val="Calibri"/>
        <scheme val="minor"/>
      </rPr>
      <t>Ti/Nt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</si>
  <si>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</si>
  <si>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</si>
  <si>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·P</t>
    </r>
    <r>
      <rPr>
        <b/>
        <sz val="11"/>
        <color theme="1"/>
        <rFont val="Calibri"/>
        <scheme val="minor"/>
      </rPr>
      <t>i</t>
    </r>
  </si>
  <si>
    <r>
      <rPr>
        <b/>
        <sz val="11"/>
        <color theme="1"/>
        <rFont val="Symbol"/>
      </rPr>
      <t>D</t>
    </r>
    <r>
      <rPr>
        <b/>
        <sz val="11"/>
        <color theme="1"/>
        <rFont val="Calibri"/>
        <scheme val="minor"/>
      </rPr>
      <t>Пsaidi</t>
    </r>
  </si>
  <si>
    <r>
      <rPr>
        <b/>
        <sz val="11"/>
        <color theme="1"/>
        <rFont val="Symbol"/>
      </rPr>
      <t>D</t>
    </r>
    <r>
      <rPr>
        <b/>
        <sz val="11"/>
        <color theme="1"/>
        <rFont val="Calibri"/>
        <scheme val="minor"/>
      </rPr>
      <t>Пsaifi</t>
    </r>
  </si>
  <si>
    <r>
      <rPr>
        <b/>
        <sz val="11"/>
        <color theme="1"/>
        <rFont val="Symbol"/>
      </rPr>
      <t>D</t>
    </r>
    <r>
      <rPr>
        <b/>
        <sz val="11"/>
        <color theme="1"/>
        <rFont val="Calibri"/>
        <scheme val="minor"/>
      </rPr>
      <t>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</si>
  <si>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</si>
  <si>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всего в год (-1), в том числе:</t>
  </si>
  <si>
    <r>
      <rPr>
        <sz val="11"/>
        <color theme="1"/>
        <rFont val="Symbol"/>
      </rPr>
      <t>S</t>
    </r>
    <r>
      <rPr>
        <vertAlign val="superscript"/>
        <sz val="11"/>
        <color theme="1"/>
        <rFont val="Calibri"/>
        <scheme val="minor"/>
      </rPr>
      <t xml:space="preserve">год (-1)</t>
    </r>
    <r>
      <rPr>
        <sz val="11"/>
        <color theme="1"/>
        <rFont val="Calibri"/>
        <scheme val="minor"/>
      </rPr>
      <t>Ti</t>
    </r>
  </si>
  <si>
    <r>
      <rPr>
        <sz val="11"/>
        <color theme="1"/>
        <rFont val="Symbol"/>
      </rPr>
      <t>S</t>
    </r>
    <r>
      <rPr>
        <vertAlign val="superscript"/>
        <sz val="11"/>
        <color theme="1"/>
        <rFont val="Calibri"/>
        <scheme val="minor"/>
      </rPr>
      <t xml:space="preserve">год (-1)</t>
    </r>
    <r>
      <rPr>
        <sz val="11"/>
        <color theme="1"/>
        <rFont val="Calibri"/>
        <scheme val="minor"/>
      </rPr>
      <t>Ni</t>
    </r>
  </si>
  <si>
    <r>
      <rPr>
        <sz val="11"/>
        <color theme="1"/>
        <rFont val="Symbol"/>
      </rPr>
      <t>S</t>
    </r>
    <r>
      <rPr>
        <vertAlign val="superscript"/>
        <sz val="11"/>
        <color theme="1"/>
        <rFont val="Calibri"/>
        <scheme val="minor"/>
      </rPr>
      <t xml:space="preserve">год (-1)</t>
    </r>
    <r>
      <rPr>
        <sz val="11"/>
        <color theme="1"/>
        <rFont val="Calibri"/>
        <scheme val="minor"/>
      </rPr>
      <t>Pi</t>
    </r>
  </si>
  <si>
    <r>
      <rPr>
        <sz val="11"/>
        <color theme="1"/>
        <rFont val="Symbol"/>
      </rPr>
      <t>S</t>
    </r>
    <r>
      <rPr>
        <vertAlign val="superscript"/>
        <sz val="11"/>
        <color theme="1"/>
        <rFont val="Calibri"/>
        <scheme val="minor"/>
      </rPr>
      <t xml:space="preserve">год N-1</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</si>
  <si>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 xml:space="preserve">год (-1)</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</si>
  <si>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 xml:space="preserve">год (-1)</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</si>
  <si>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 xml:space="preserve">год (-1)</t>
    </r>
    <r>
      <rPr>
        <sz val="11"/>
        <color theme="1"/>
        <rFont val="Calibri"/>
        <scheme val="minor"/>
      </rPr>
      <t>Ni/Nt</t>
    </r>
  </si>
  <si>
    <t xml:space="preserve">Описание причин</t>
  </si>
  <si>
    <t xml:space="preserve">Год 1</t>
  </si>
  <si>
    <t>Описание</t>
  </si>
  <si>
    <t xml:space="preserve">год N-1</t>
  </si>
  <si>
    <t xml:space="preserve">Наименование 1</t>
  </si>
  <si>
    <t>T1</t>
  </si>
  <si>
    <t>N1</t>
  </si>
  <si>
    <t>P1</t>
  </si>
  <si>
    <r>
      <t>T1</t>
    </r>
    <r>
      <rPr>
        <sz val="11"/>
        <color theme="1"/>
        <rFont val="Calibri"/>
      </rPr>
      <t>·</t>
    </r>
    <r>
      <rPr>
        <sz val="11"/>
        <color theme="1"/>
        <rFont val="Calibri"/>
        <scheme val="minor"/>
      </rPr>
      <t>N1</t>
    </r>
  </si>
  <si>
    <r>
      <t>T1</t>
    </r>
    <r>
      <rPr>
        <sz val="11"/>
        <color theme="1"/>
        <rFont val="Calibri"/>
      </rPr>
      <t>·P</t>
    </r>
    <r>
      <rPr>
        <sz val="11"/>
        <color theme="1"/>
        <rFont val="Calibri"/>
        <scheme val="minor"/>
      </rPr>
      <t>1</t>
    </r>
  </si>
  <si>
    <r>
      <t>T1</t>
    </r>
    <r>
      <rPr>
        <sz val="11"/>
        <color theme="1"/>
        <rFont val="Calibri"/>
      </rPr>
      <t>·</t>
    </r>
    <r>
      <rPr>
        <sz val="11"/>
        <color theme="1"/>
        <rFont val="Calibri"/>
        <scheme val="minor"/>
      </rPr>
      <t>N1/Nt</t>
    </r>
  </si>
  <si>
    <r>
      <rPr>
        <sz val="11"/>
        <color theme="1"/>
        <rFont val="Symbol"/>
      </rPr>
      <t>D</t>
    </r>
    <r>
      <rPr>
        <sz val="11"/>
        <color theme="1"/>
        <rFont val="Calibri"/>
        <scheme val="minor"/>
      </rPr>
      <t>Пsafi1</t>
    </r>
  </si>
  <si>
    <t xml:space="preserve">Реквизиты акта 1</t>
  </si>
  <si>
    <t xml:space="preserve">Год 2</t>
  </si>
  <si>
    <t xml:space="preserve">Наименование 2</t>
  </si>
  <si>
    <t>T2</t>
  </si>
  <si>
    <t>N2</t>
  </si>
  <si>
    <t>P2</t>
  </si>
  <si>
    <r>
      <t>T2</t>
    </r>
    <r>
      <rPr>
        <sz val="11"/>
        <color theme="1"/>
        <rFont val="Calibri"/>
      </rPr>
      <t>·</t>
    </r>
    <r>
      <rPr>
        <sz val="11"/>
        <color theme="1"/>
        <rFont val="Calibri"/>
        <scheme val="minor"/>
      </rPr>
      <t>N2</t>
    </r>
    <r>
      <rPr>
        <sz val="11"/>
        <color theme="1"/>
        <rFont val="Calibri"/>
        <scheme val="minor"/>
      </rPr>
      <t/>
    </r>
  </si>
  <si>
    <r>
      <t>T2</t>
    </r>
    <r>
      <rPr>
        <sz val="11"/>
        <color theme="1"/>
        <rFont val="Calibri"/>
      </rPr>
      <t>·P</t>
    </r>
    <r>
      <rPr>
        <sz val="11"/>
        <color theme="1"/>
        <rFont val="Calibri"/>
        <scheme val="minor"/>
      </rPr>
      <t>2</t>
    </r>
    <r>
      <rPr>
        <sz val="11"/>
        <color theme="1"/>
        <rFont val="Calibri"/>
        <scheme val="minor"/>
      </rPr>
      <t/>
    </r>
  </si>
  <si>
    <t>T2·N2/Nt</t>
  </si>
  <si>
    <r>
      <rPr>
        <sz val="11"/>
        <color theme="1"/>
        <rFont val="Symbol"/>
      </rPr>
      <t>D</t>
    </r>
    <r>
      <rPr>
        <sz val="11"/>
        <color theme="1"/>
        <rFont val="Calibri"/>
        <scheme val="minor"/>
      </rPr>
      <t>Пsafi2</t>
    </r>
    <r>
      <rPr>
        <sz val="11"/>
        <color theme="1"/>
        <rFont val="Calibri"/>
        <scheme val="minor"/>
      </rPr>
      <t/>
    </r>
  </si>
  <si>
    <t xml:space="preserve">Реквизиты акта 2</t>
  </si>
  <si>
    <t>…</t>
  </si>
  <si>
    <t xml:space="preserve">Наименование 3</t>
  </si>
  <si>
    <t>T3</t>
  </si>
  <si>
    <t>N3</t>
  </si>
  <si>
    <t>P3</t>
  </si>
  <si>
    <r>
      <t>T3</t>
    </r>
    <r>
      <rPr>
        <sz val="11"/>
        <color theme="1"/>
        <rFont val="Calibri"/>
      </rPr>
      <t>·</t>
    </r>
    <r>
      <rPr>
        <sz val="11"/>
        <color theme="1"/>
        <rFont val="Calibri"/>
        <scheme val="minor"/>
      </rPr>
      <t>N3</t>
    </r>
    <r>
      <rPr>
        <sz val="11"/>
        <color theme="1"/>
        <rFont val="Calibri"/>
        <scheme val="minor"/>
      </rPr>
      <t/>
    </r>
  </si>
  <si>
    <r>
      <t>T3</t>
    </r>
    <r>
      <rPr>
        <sz val="11"/>
        <color theme="1"/>
        <rFont val="Calibri"/>
      </rPr>
      <t>·P</t>
    </r>
    <r>
      <rPr>
        <sz val="11"/>
        <color theme="1"/>
        <rFont val="Calibri"/>
        <scheme val="minor"/>
      </rPr>
      <t>3</t>
    </r>
    <r>
      <rPr>
        <sz val="11"/>
        <color theme="1"/>
        <rFont val="Calibri"/>
        <scheme val="minor"/>
      </rPr>
      <t/>
    </r>
  </si>
  <si>
    <t>T3·N3/Nt</t>
  </si>
  <si>
    <r>
      <rPr>
        <sz val="11"/>
        <color theme="1"/>
        <rFont val="Symbol"/>
      </rPr>
      <t>D</t>
    </r>
    <r>
      <rPr>
        <sz val="11"/>
        <color theme="1"/>
        <rFont val="Calibri"/>
        <scheme val="minor"/>
      </rPr>
      <t>Пsafi3</t>
    </r>
    <r>
      <rPr>
        <sz val="11"/>
        <color theme="1"/>
        <rFont val="Calibri"/>
        <scheme val="minor"/>
      </rPr>
      <t/>
    </r>
  </si>
  <si>
    <t xml:space="preserve">Реквизиты акта 3</t>
  </si>
  <si>
    <t xml:space="preserve">Наименование 4</t>
  </si>
  <si>
    <t>T4</t>
  </si>
  <si>
    <t>N4</t>
  </si>
  <si>
    <t>P4</t>
  </si>
  <si>
    <r>
      <t>T4</t>
    </r>
    <r>
      <rPr>
        <sz val="11"/>
        <color theme="1"/>
        <rFont val="Calibri"/>
      </rPr>
      <t>·</t>
    </r>
    <r>
      <rPr>
        <sz val="11"/>
        <color theme="1"/>
        <rFont val="Calibri"/>
        <scheme val="minor"/>
      </rPr>
      <t>N4</t>
    </r>
    <r>
      <rPr>
        <sz val="11"/>
        <color theme="1"/>
        <rFont val="Calibri"/>
        <scheme val="minor"/>
      </rPr>
      <t/>
    </r>
  </si>
  <si>
    <r>
      <t>T4</t>
    </r>
    <r>
      <rPr>
        <sz val="11"/>
        <color theme="1"/>
        <rFont val="Calibri"/>
      </rPr>
      <t>·P</t>
    </r>
    <r>
      <rPr>
        <sz val="11"/>
        <color theme="1"/>
        <rFont val="Calibri"/>
        <scheme val="minor"/>
      </rPr>
      <t>4</t>
    </r>
    <r>
      <rPr>
        <sz val="11"/>
        <color theme="1"/>
        <rFont val="Calibri"/>
        <scheme val="minor"/>
      </rPr>
      <t/>
    </r>
  </si>
  <si>
    <t>T4·N4/Nt</t>
  </si>
  <si>
    <r>
      <rPr>
        <sz val="11"/>
        <color theme="1"/>
        <rFont val="Symbol"/>
      </rPr>
      <t>D</t>
    </r>
    <r>
      <rPr>
        <sz val="11"/>
        <color theme="1"/>
        <rFont val="Calibri"/>
        <scheme val="minor"/>
      </rPr>
      <t>Пsafi4</t>
    </r>
    <r>
      <rPr>
        <sz val="11"/>
        <color theme="1"/>
        <rFont val="Calibri"/>
        <scheme val="minor"/>
      </rPr>
      <t/>
    </r>
  </si>
  <si>
    <t xml:space="preserve">Реквизиты акта 4</t>
  </si>
  <si>
    <t xml:space="preserve">всего в год (-2), в том числе:</t>
  </si>
  <si>
    <r>
      <rPr>
        <sz val="11"/>
        <color theme="1"/>
        <rFont val="Symbol"/>
      </rPr>
      <t>S</t>
    </r>
    <r>
      <rPr>
        <vertAlign val="superscript"/>
        <sz val="11"/>
        <color theme="1"/>
        <rFont val="Calibri"/>
        <scheme val="minor"/>
      </rPr>
      <t xml:space="preserve">год (-2)</t>
    </r>
    <r>
      <rPr>
        <sz val="11"/>
        <color theme="1"/>
        <rFont val="Calibri"/>
        <scheme val="minor"/>
      </rPr>
      <t>Ti</t>
    </r>
  </si>
  <si>
    <r>
      <rPr>
        <sz val="11"/>
        <color theme="1"/>
        <rFont val="Symbol"/>
      </rPr>
      <t>S</t>
    </r>
    <r>
      <rPr>
        <vertAlign val="superscript"/>
        <sz val="11"/>
        <color theme="1"/>
        <rFont val="Calibri"/>
        <scheme val="minor"/>
      </rPr>
      <t xml:space="preserve">год (-2)</t>
    </r>
    <r>
      <rPr>
        <sz val="11"/>
        <color theme="1"/>
        <rFont val="Calibri"/>
        <scheme val="minor"/>
      </rPr>
      <t>Ni</t>
    </r>
  </si>
  <si>
    <r>
      <rPr>
        <sz val="11"/>
        <color theme="1"/>
        <rFont val="Symbol"/>
      </rPr>
      <t>S</t>
    </r>
    <r>
      <rPr>
        <vertAlign val="superscript"/>
        <sz val="11"/>
        <color theme="1"/>
        <rFont val="Calibri"/>
        <scheme val="minor"/>
      </rPr>
      <t xml:space="preserve">год (-2)</t>
    </r>
    <r>
      <rPr>
        <sz val="11"/>
        <color theme="1"/>
        <rFont val="Calibri"/>
        <scheme val="minor"/>
      </rPr>
      <t>Pi</t>
    </r>
  </si>
  <si>
    <r>
      <rPr>
        <sz val="11"/>
        <color theme="1"/>
        <rFont val="Symbol"/>
      </rPr>
      <t>S</t>
    </r>
    <r>
      <rPr>
        <vertAlign val="superscript"/>
        <sz val="11"/>
        <color theme="1"/>
        <rFont val="Calibri"/>
        <scheme val="minor"/>
      </rPr>
      <t xml:space="preserve">год (-2)</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</si>
  <si>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 xml:space="preserve">год (-2)</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</si>
  <si>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 xml:space="preserve">год (-2)</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</si>
  <si>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 xml:space="preserve">год (-2)</t>
    </r>
    <r>
      <rPr>
        <sz val="11"/>
        <color theme="1"/>
        <rFont val="Calibri"/>
        <scheme val="minor"/>
      </rPr>
      <t>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</si>
  <si>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</si>
  <si>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</si>
  <si>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</si>
  <si>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</si>
  <si>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</si>
  <si>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</si>
  <si>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</si>
  <si>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</si>
  <si>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</si>
  <si>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</si>
  <si>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</si>
  <si>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от «__» _____ 2015 г. №___</t>
  </si>
  <si>
    <t xml:space="preserve">Раздел 5. Показатели инвестиционного проекта</t>
  </si>
  <si>
    <t xml:space="preserve">Исходные данные</t>
  </si>
  <si>
    <t>Значение</t>
  </si>
  <si>
    <t xml:space="preserve">Общая стоимость программно-аппаратного комплекса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</si>
  <si>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</si>
  <si>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</si>
  <si>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</si>
  <si>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</si>
  <si>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</si>
  <si>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</si>
  <si>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</si>
  <si>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</si>
  <si>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r>
      <t xml:space="preserve">Чистая приведённая стоимость (NPV) через</t>
    </r>
    <r>
      <rPr>
        <sz val="12"/>
        <color indexed="2"/>
        <rFont val="PF Din Text Cond Pro Light"/>
      </rPr>
      <t xml:space="preserve"> </t>
    </r>
    <r>
      <rPr>
        <sz val="12"/>
        <rFont val="PF Din Text Cond Pro Light"/>
      </rPr>
      <t>10</t>
    </r>
    <r>
      <rPr>
        <sz val="12"/>
        <color indexed="2"/>
        <rFont val="PF Din Text Cond Pro Light"/>
      </rPr>
      <t xml:space="preserve"> </t>
    </r>
    <r>
      <rPr>
        <sz val="12"/>
        <rFont val="PF Din Text Cond Pro Light"/>
      </rPr>
      <t xml:space="preserve">лет после ввода объекта в эксплуатацию, руб.</t>
    </r>
  </si>
  <si>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</si>
  <si>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</si>
  <si>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</si>
  <si>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</si>
  <si>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ежегодно</t>
  </si>
  <si>
    <t xml:space="preserve">Капитальный ремонт объекта (1 раз в 8 лет)</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</si>
  <si>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</si>
  <si>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</si>
  <si>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</si>
  <si>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</si>
  <si>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</si>
  <si>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</si>
  <si>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</si>
  <si>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</si>
  <si>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</si>
  <si>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</si>
  <si>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WACC</t>
  </si>
  <si>
    <t>Период</t>
  </si>
  <si>
    <t xml:space="preserve">Прогноз инфляции</t>
  </si>
  <si>
    <t xml:space="preserve">Кумулятивная инфляция</t>
  </si>
  <si>
    <t xml:space="preserve">Доход, руб. без НДС </t>
  </si>
  <si>
    <t xml:space="preserve">Сокращение трудозатрат персонала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</si>
  <si>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</si>
  <si>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</si>
  <si>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</si>
  <si>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</si>
  <si>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</si>
  <si>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БДР, руб.</t>
  </si>
  <si>
    <t>Доход</t>
  </si>
  <si>
    <t xml:space="preserve">Расходы, руб. без НДС</t>
  </si>
  <si>
    <t xml:space="preserve">Ремонт объекта</t>
  </si>
  <si>
    <t xml:space="preserve">Приобретение и внедрение</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</si>
  <si>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</si>
  <si>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</si>
  <si>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</si>
  <si>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</si>
  <si>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</si>
  <si>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</si>
  <si>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Чистая прибыль</t>
  </si>
  <si>
    <t xml:space="preserve">Денежный поток на собственный капитал, руб.</t>
  </si>
  <si>
    <t>НДС</t>
  </si>
  <si>
    <t>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</si>
  <si>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</si>
  <si>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</si>
  <si>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</si>
  <si>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</si>
  <si>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</si>
  <si>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</si>
  <si>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</si>
  <si>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</si>
  <si>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</si>
  <si>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</si>
  <si>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xml:space="preserve">**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</si>
  <si>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прогноз инфляции</t>
  </si>
  <si>
    <t xml:space="preserve">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</si>
  <si>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</si>
  <si>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</si>
  <si>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</si>
  <si>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</si>
  <si>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</si>
  <si>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</si>
  <si>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</si>
  <si>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</si>
  <si>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План</t>
  </si>
  <si>
    <t>Факт</t>
  </si>
  <si>
    <t xml:space="preserve">Предложение по корректировке  плана</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</si>
  <si>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</si>
  <si>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</si>
  <si>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</si>
  <si>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</si>
  <si>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</si>
  <si>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</si>
  <si>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</si>
  <si>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</si>
  <si>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</si>
  <si>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</si>
  <si>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</si>
  <si>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</si>
  <si>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</si>
  <si>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</si>
  <si>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</si>
  <si>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</si>
  <si>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</si>
  <si>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</si>
  <si>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</si>
  <si>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</si>
  <si>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</si>
  <si>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</si>
  <si>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</si>
  <si>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</si>
  <si>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</si>
  <si>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</si>
  <si>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</si>
  <si>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</si>
  <si>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</si>
  <si>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</si>
  <si>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</si>
  <si>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</si>
  <si>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</si>
  <si>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</si>
  <si>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</si>
  <si>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3.1.</t>
  </si>
  <si>
    <t xml:space="preserve">Поставка основного оборудования</t>
  </si>
  <si>
    <t>3.2.</t>
  </si>
  <si>
    <t xml:space="preserve">Монтаж основного оборудования</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</si>
  <si>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</si>
  <si>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</si>
  <si>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</si>
  <si>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</si>
  <si>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</si>
  <si>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</si>
  <si>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3.7.</t>
  </si>
  <si>
    <t xml:space="preserve">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</si>
  <si>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</si>
  <si>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</si>
  <si>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</si>
  <si>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</si>
  <si>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</si>
  <si>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</si>
  <si>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</si>
  <si>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</si>
  <si>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</si>
  <si>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</si>
  <si>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 </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</si>
  <si>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</si>
  <si>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</si>
  <si>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</si>
  <si>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</si>
  <si>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</si>
  <si>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</si>
  <si>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2024 год</t>
  </si>
  <si>
    <t xml:space="preserve">2025 год</t>
  </si>
  <si>
    <t xml:space="preserve">2026 год</t>
  </si>
  <si>
    <t xml:space="preserve">2027 год</t>
  </si>
  <si>
    <t xml:space="preserve">2028 год</t>
  </si>
  <si>
    <t xml:space="preserve">Итого за период реализации инвестиционной программы</t>
  </si>
  <si>
    <t xml:space="preserve">Предложение по корректировке плана</t>
  </si>
  <si>
    <t xml:space="preserve"> по состоянию на 01.01.2023</t>
  </si>
  <si>
    <t xml:space="preserve"> по состоянию на 01.01.2025</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</si>
  <si>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</si>
  <si>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</si>
  <si>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</si>
  <si>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</si>
  <si>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</si>
  <si>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</si>
  <si>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</si>
  <si>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</si>
  <si>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</si>
  <si>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</si>
  <si>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</si>
  <si>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</si>
  <si>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</si>
  <si>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</si>
  <si>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2.1</t>
  </si>
  <si>
    <t xml:space="preserve">проектно-изыскательские работы</t>
  </si>
  <si>
    <t>2.2</t>
  </si>
  <si>
    <t xml:space="preserve">строительные работы, реконструкция, монтаж оборудования</t>
  </si>
  <si>
    <t>2.3</t>
  </si>
  <si>
    <t>оборудование</t>
  </si>
  <si>
    <t>2.4</t>
  </si>
  <si>
    <t xml:space="preserve">прочие затраты</t>
  </si>
  <si>
    <t xml:space="preserve"> 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</si>
  <si>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</si>
  <si>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</si>
  <si>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</si>
  <si>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</si>
  <si>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</si>
  <si>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</si>
  <si>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</si>
  <si>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</si>
  <si>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</si>
  <si>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</si>
  <si>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</si>
  <si>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</si>
  <si>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</si>
  <si>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r>
      <t>Другое</t>
    </r>
    <r>
      <rPr>
        <vertAlign val="superscript"/>
        <sz val="12"/>
        <color indexed="64"/>
        <rFont val="Times New Roman"/>
      </rPr>
      <t>3)</t>
    </r>
    <r>
      <rPr>
        <sz val="12"/>
        <color indexed="64"/>
        <rFont val="Times New Roman"/>
      </rPr>
      <t xml:space="preserve">, шт.</t>
    </r>
  </si>
  <si>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</si>
  <si>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</si>
  <si>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</si>
  <si>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</si>
  <si>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</si>
  <si>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</si>
  <si>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</si>
  <si>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</si>
  <si>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</si>
  <si>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</si>
  <si>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</si>
  <si>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</si>
  <si>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</si>
  <si>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</si>
  <si>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</si>
  <si>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</si>
  <si>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</si>
  <si>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</si>
  <si>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</si>
  <si>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</si>
  <si>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</si>
  <si>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</si>
  <si>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</si>
  <si>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</si>
  <si>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</si>
  <si>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</si>
  <si>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</si>
  <si>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</si>
  <si>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7.5</t>
  </si>
  <si>
    <r>
      <t>другое</t>
    </r>
    <r>
      <rPr>
        <vertAlign val="superscript"/>
        <sz val="12"/>
        <color indexed="64"/>
        <rFont val="Times New Roman"/>
      </rPr>
      <t>3)</t>
    </r>
  </si>
  <si>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</si>
  <si>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</si>
  <si>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</si>
  <si>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</si>
  <si>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</si>
  <si>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</si>
  <si>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</si>
  <si>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</si>
  <si>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</si>
  <si>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</si>
  <si>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</si>
  <si>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</si>
  <si>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</si>
  <si>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</si>
  <si>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</si>
  <si>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</si>
  <si>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</si>
  <si>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</si>
  <si>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</si>
  <si>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</si>
  <si>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</si>
  <si>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</si>
  <si>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</si>
  <si>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</si>
  <si>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</si>
  <si>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</si>
  <si>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</si>
  <si>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</si>
  <si>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</si>
  <si>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</si>
  <si>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</si>
  <si>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</si>
  <si>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</si>
  <si>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</si>
  <si>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</si>
  <si>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</si>
  <si>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 xml:space="preserve">Другое, шт.</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</si>
  <si>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</si>
  <si>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</si>
  <si>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</si>
  <si>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</si>
  <si>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</si>
  <si>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</si>
  <si>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</si>
  <si>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</si>
  <si>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</si>
  <si>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</si>
  <si>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</si>
  <si>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 xml:space="preserve">АО «Россети Янтарь»</t>
  </si>
  <si>
    <t>Услуги</t>
  </si>
  <si>
    <t xml:space="preserve">Оказание услуг по реализации интеграционного потока С-П-Б, бизнес-процессов по сценариям второй очереди в рамках проекта «Создание интеграционной платформы технологического управления для нужд АО «Россети Янтарь»</t>
  </si>
  <si>
    <t>СЦ</t>
  </si>
  <si>
    <t>ЕП</t>
  </si>
  <si>
    <t xml:space="preserve">АО "Оператор АСТУ"</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</si>
  <si>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</si>
  <si>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</si>
  <si>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</si>
  <si>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</si>
  <si>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</si>
  <si>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прочие</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</si>
  <si>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</si>
  <si>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</si>
  <si>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</si>
  <si>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2024 года с НДС, млн. руб.</t>
  </si>
  <si>
    <t xml:space="preserve">Документ, в соответствии с которым определена стоимость проекта</t>
  </si>
  <si>
    <t xml:space="preserve">на основании заключенного договора</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</si>
  <si>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</si>
  <si>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</si>
  <si>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</si>
  <si>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</si>
  <si>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</si>
  <si>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</si>
  <si>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</si>
  <si>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</si>
  <si>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</si>
  <si>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</si>
  <si>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АО "Оператор АСТУ" (АО "РОССЕТИ АСТУ") договор № ОАСТУ-ЯЭ-12/2023 от 15.12.2023 (ДС № 1 от 23.08.2024) в ценах 2023 года с НДС, млн. руб.</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</si>
  <si>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</si>
  <si>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</si>
  <si>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</si>
  <si>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</si>
  <si>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</si>
  <si>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</si>
  <si>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</si>
  <si>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</si>
  <si>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</si>
  <si>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[юридическое лицо, вид услуг/ подряда, предмет договора, дата заключения/ расторжения и номер договора/ соглашений к договору]</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</si>
  <si>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</si>
  <si>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</si>
  <si>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</si>
  <si>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</si>
  <si>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АО "Оператор АСТУ" (АО "РОССЕТИ АСТУ") договор № ОАСТУ-ЯЭ-12/2023 от 15.12.2023 (ДС № 1 от 23.08.2024)</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</si>
  <si>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</si>
  <si>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</si>
  <si>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</si>
  <si>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</si>
  <si>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</si>
  <si>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</si>
  <si>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</si>
  <si>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</si>
  <si>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</si>
  <si>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</si>
  <si>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</si>
  <si>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Возможно реализовать в установленный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</si>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</sst>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3">
    <numFmt numFmtId="160" formatCode="_-* #,##0.00\ _₽_-;\-* #,##0.00\ _₽_-;_-* &quot;-&quot;??\ _₽_-;_-@_-"/>
    <numFmt numFmtId="161" formatCode="_-* #,##0.00_р_._-;\-* #,##0.00_р_._-;_-* &quot;-&quot;??_р_._-;_-@_-"/>
    <numFmt numFmtId="162" formatCode="#,##0_ ;\-#,##0\ "/>
    <numFmt numFmtId="163" formatCode="_-* #,##0.00\ _р_._-;\-* #,##0.00\ _р_._-;_-* &quot;-&quot;??\ _р_._-;_-@_-"/>
    <numFmt numFmtId="164" formatCode="0.000"/>
    <numFmt numFmtId="165" formatCode="#,##0.00\ &quot;₽&quot;"/>
    <numFmt numFmtId="166" formatCode="_-* #,##0\ _₽_-;\-* #,##0\ _₽_-;_-* &quot;-&quot;??\ _₽_-;_-@_-"/>
    <numFmt numFmtId="167" formatCode="#,##0.0"/>
    <numFmt numFmtId="168" formatCode="_-* #,##0.0000\ _₽_-;\-* #,##0.0000\ _₽_-;_-* &quot;-&quot;??\ _₽_-;_-@_-"/>
    <numFmt numFmtId="169" formatCode="0.0%"/>
    <numFmt numFmtId="170" formatCode="######0.0#####"/>
    <numFmt numFmtId="171" formatCode="#,##0.00_ ;\-#,##0.00\ "/>
    <numFmt numFmtId="172" formatCode="[$-419]mmmm\ yyyy;@"/>
  </numFmts>
  <fonts count="75">
    <font>
      <sz val="11.000000"/>
      <color theme="1"/>
      <name val="Calibri"/>
      <scheme val="minor"/>
    </font>
    <font>
      <sz val="11.000000"/>
      <color indexed="64"/>
      <name val="Calibri"/>
    </font>
    <font>
      <sz val="11.000000"/>
      <color indexed="65"/>
      <name val="Calibri"/>
    </font>
    <font>
      <sz val="10.000000"/>
      <name val="Arial"/>
    </font>
    <font>
      <sz val="11.000000"/>
      <color indexed="62"/>
      <name val="Calibri"/>
    </font>
    <font>
      <b/>
      <sz val="11.000000"/>
      <color indexed="63"/>
      <name val="Calibri"/>
    </font>
    <font>
      <b/>
      <sz val="11.000000"/>
      <color indexed="52"/>
      <name val="Calibri"/>
    </font>
    <font>
      <b/>
      <sz val="15.000000"/>
      <color indexed="56"/>
      <name val="Calibri"/>
    </font>
    <font>
      <b/>
      <sz val="13.000000"/>
      <color indexed="56"/>
      <name val="Calibri"/>
    </font>
    <font>
      <b/>
      <sz val="11.000000"/>
      <color indexed="56"/>
      <name val="Calibri"/>
    </font>
    <font>
      <b/>
      <sz val="11.000000"/>
      <color indexed="64"/>
      <name val="Calibri"/>
    </font>
    <font>
      <b/>
      <sz val="11.000000"/>
      <color indexed="65"/>
      <name val="Calibri"/>
    </font>
    <font>
      <b/>
      <sz val="18.000000"/>
      <color indexed="56"/>
      <name val="Cambria"/>
    </font>
    <font>
      <sz val="11.000000"/>
      <color indexed="60"/>
      <name val="Calibri"/>
    </font>
    <font>
      <sz val="12.000000"/>
      <name val="Times New Roman"/>
    </font>
    <font>
      <sz val="10.000000"/>
      <name val="Arial Cyr"/>
    </font>
    <font>
      <sz val="11.000000"/>
      <color indexed="64"/>
      <name val="SimSun"/>
    </font>
    <font>
      <sz val="11.000000"/>
      <color indexed="20"/>
      <name val="Calibri"/>
    </font>
    <font>
      <i/>
      <sz val="11.000000"/>
      <color indexed="23"/>
      <name val="Calibri"/>
    </font>
    <font>
      <sz val="11.000000"/>
      <color indexed="52"/>
      <name val="Calibri"/>
    </font>
    <font>
      <sz val="10.000000"/>
      <name val="Helv"/>
    </font>
    <font>
      <sz val="11.000000"/>
      <color indexed="2"/>
      <name val="Calibri"/>
    </font>
    <font>
      <sz val="11.000000"/>
      <color indexed="17"/>
      <name val="Calibri"/>
    </font>
    <font>
      <sz val="12.000000"/>
      <color theme="1"/>
      <name val="Arial"/>
    </font>
    <font>
      <sz val="12.000000"/>
      <name val="Arial"/>
    </font>
    <font>
      <sz val="14.000000"/>
      <name val="Times New Roman"/>
    </font>
    <font>
      <b/>
      <sz val="12.000000"/>
      <color theme="1"/>
      <name val="Arial"/>
    </font>
    <font>
      <b/>
      <sz val="12.000000"/>
      <name val="Times New Roman"/>
    </font>
    <font>
      <b/>
      <sz val="12.000000"/>
      <name val="Arial"/>
    </font>
    <font>
      <b/>
      <sz val="14.000000"/>
      <name val="Times New Roman"/>
    </font>
    <font>
      <b/>
      <sz val="14.000000"/>
      <color theme="1"/>
      <name val="Times New Roman"/>
    </font>
    <font>
      <b/>
      <u/>
      <sz val="12.000000"/>
      <color theme="1"/>
      <name val="Times New Roman"/>
    </font>
    <font>
      <b/>
      <u/>
      <sz val="9.000000"/>
      <color theme="1"/>
      <name val="Times New Roman"/>
    </font>
    <font>
      <sz val="12.000000"/>
      <color theme="1"/>
      <name val="Times New Roman"/>
    </font>
    <font>
      <b/>
      <u/>
      <sz val="14.000000"/>
      <color theme="1"/>
      <name val="Times New Roman"/>
    </font>
    <font>
      <sz val="14.000000"/>
      <color theme="1"/>
      <name val="Times New Roman"/>
    </font>
    <font>
      <sz val="9.000000"/>
      <color theme="1"/>
      <name val="Times New Roman"/>
    </font>
    <font>
      <b/>
      <sz val="12.000000"/>
      <color theme="1"/>
      <name val="Times New Roman"/>
    </font>
    <font>
      <b/>
      <sz val="11.000000"/>
      <color theme="1"/>
      <name val="Times New Roman"/>
    </font>
    <font>
      <b/>
      <sz val="11.000000"/>
      <color theme="1"/>
      <name val="Calibri"/>
      <scheme val="minor"/>
    </font>
    <font>
      <sz val="10.000000"/>
      <name val="Times New Roman"/>
    </font>
    <font>
      <sz val="10.000000"/>
      <color indexed="65"/>
      <name val="Times New Roman"/>
    </font>
    <font>
      <sz val="12.000000"/>
      <color indexed="64"/>
      <name val="Times New Roman"/>
    </font>
    <font>
      <sz val="11.000000"/>
      <color theme="1"/>
      <name val="Times New Roman"/>
    </font>
    <font>
      <sz val="10.000000"/>
      <color theme="1"/>
      <name val="Arial Cyr"/>
    </font>
    <font>
      <sz val="10.000000"/>
      <color theme="0" tint="-0.14999847407452621"/>
      <name val="Arial Cyr"/>
    </font>
    <font>
      <sz val="12.000000"/>
      <color theme="0" tint="-0.14999847407452621"/>
      <name val="Arial"/>
    </font>
    <font>
      <b/>
      <sz val="12.000000"/>
      <color theme="0" tint="-0.14999847407452621"/>
      <name val="Times New Roman"/>
    </font>
    <font>
      <b/>
      <sz val="14.000000"/>
      <color theme="0" tint="-0.14999847407452621"/>
      <name val="Times New Roman"/>
    </font>
    <font>
      <b/>
      <u/>
      <sz val="9.000000"/>
      <color theme="0" tint="-0.14999847407452621"/>
      <name val="Times New Roman"/>
    </font>
    <font>
      <sz val="12.000000"/>
      <color theme="0" tint="-0.14999847407452621"/>
      <name val="Times New Roman"/>
    </font>
    <font>
      <sz val="9.000000"/>
      <color theme="0" tint="-0.14999847407452621"/>
      <name val="Times New Roman"/>
    </font>
    <font>
      <b/>
      <u/>
      <sz val="14.000000"/>
      <color theme="0" tint="-0.14999847407452621"/>
      <name val="Times New Roman"/>
    </font>
    <font>
      <b/>
      <sz val="12.000000"/>
      <name val="PF Din Text Cond Pro Light"/>
    </font>
    <font>
      <b/>
      <sz val="10.000000"/>
      <name val="Times New Roman"/>
    </font>
    <font>
      <sz val="11.000000"/>
      <name val="Calibri"/>
      <scheme val="minor"/>
    </font>
    <font>
      <sz val="12.000000"/>
      <name val="PF Din Text Cond Pro Light"/>
    </font>
    <font>
      <sz val="12.000000"/>
      <color indexed="64"/>
      <name val="PF Din Text Cond Pro Light"/>
    </font>
    <font>
      <sz val="12.000000"/>
      <color theme="1"/>
      <name val="PF Din Text Cond Pro Light"/>
    </font>
    <font>
      <sz val="11.000000"/>
      <name val="Times New Roman"/>
    </font>
    <font>
      <sz val="11.000000"/>
      <color indexed="64"/>
      <name val="Times New Roman"/>
    </font>
    <font>
      <sz val="12.000000"/>
      <color theme="3" tint="-0.249977111117893"/>
      <name val="Times New Roman"/>
    </font>
    <font>
      <sz val="11.000000"/>
      <color theme="3" tint="-0.249977111117893"/>
      <name val="Times New Roman"/>
    </font>
    <font>
      <b/>
      <sz val="11.000000"/>
      <name val="Times New Roman"/>
    </font>
    <font>
      <sz val="11.000000"/>
      <color theme="0" tint="-0.249977111117893"/>
      <name val="Times New Roman"/>
    </font>
    <font>
      <b/>
      <sz val="11.000000"/>
      <color indexed="2"/>
      <name val="Times New Roman"/>
    </font>
    <font>
      <sz val="10.000000"/>
      <color indexed="64"/>
      <name val="Arial Cyr"/>
    </font>
    <font>
      <b/>
      <u/>
      <sz val="14.000000"/>
      <name val="Times New Roman"/>
    </font>
    <font>
      <b/>
      <u/>
      <sz val="12.000000"/>
      <name val="Times New Roman"/>
    </font>
    <font>
      <b/>
      <sz val="12.000000"/>
      <color indexed="64"/>
      <name val="Times New Roman"/>
    </font>
    <font>
      <b/>
      <sz val="8.000000"/>
      <color theme="1"/>
      <name val="Times New Roman"/>
    </font>
    <font>
      <sz val="8.000000"/>
      <color theme="1"/>
      <name val="Times New Roman"/>
    </font>
    <font>
      <sz val="8.000000"/>
      <name val="Times New Roman"/>
    </font>
    <font>
      <sz val="10.000000"/>
      <color theme="1"/>
      <name val="Times New Roman"/>
    </font>
    <font>
      <u/>
      <sz val="12.000000"/>
      <name val="Times New Roman"/>
    </font>
  </fonts>
  <fills count="29">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tint="-0.14999847407452621"/>
        <bgColor theme="0" tint="-0.14999847407452621"/>
      </patternFill>
    </fill>
    <fill>
      <patternFill patternType="solid">
        <fgColor theme="0"/>
        <bgColor theme="0"/>
      </patternFill>
    </fill>
    <fill>
      <patternFill patternType="solid">
        <fgColor rgb="FFE6B8B7"/>
        <bgColor indexed="64"/>
      </patternFill>
    </fill>
    <fill>
      <patternFill patternType="solid">
        <fgColor indexed="5"/>
        <bgColor indexed="64"/>
      </patternFill>
    </fill>
    <fill>
      <patternFill patternType="solid">
        <fgColor theme="8" tint="0.79998168889431442"/>
        <bgColor theme="8" tint="0.79998168889431442"/>
      </patternFill>
    </fill>
  </fills>
  <borders count="57">
    <border>
      <left style="none"/>
      <right style="none"/>
      <top style="none"/>
      <bottom style="none"/>
      <diagonal style="none"/>
    </border>
    <border>
      <left style="thin">
        <color indexed="23"/>
      </left>
      <right style="thin">
        <color indexed="23"/>
      </right>
      <top style="thin">
        <color indexed="23"/>
      </top>
      <bottom style="thin">
        <color indexed="23"/>
      </bottom>
      <diagonal style="none"/>
    </border>
    <border>
      <left style="thin">
        <color indexed="63"/>
      </left>
      <right style="thin">
        <color indexed="63"/>
      </right>
      <top style="thin">
        <color indexed="63"/>
      </top>
      <bottom style="thin">
        <color indexed="63"/>
      </bottom>
      <diagonal style="none"/>
    </border>
    <border>
      <left style="none"/>
      <right style="none"/>
      <top style="none"/>
      <bottom style="thick">
        <color indexed="62"/>
      </bottom>
      <diagonal style="none"/>
    </border>
    <border>
      <left style="none"/>
      <right style="none"/>
      <top style="none"/>
      <bottom style="thick">
        <color indexed="22"/>
      </bottom>
      <diagonal style="none"/>
    </border>
    <border>
      <left style="none"/>
      <right style="none"/>
      <top style="none"/>
      <bottom style="medium">
        <color indexed="30"/>
      </bottom>
      <diagonal style="none"/>
    </border>
    <border>
      <left style="none"/>
      <right style="none"/>
      <top style="thin">
        <color indexed="62"/>
      </top>
      <bottom style="double">
        <color indexed="62"/>
      </bottom>
      <diagonal style="none"/>
    </border>
    <border>
      <left style="double">
        <color indexed="63"/>
      </left>
      <right style="double">
        <color indexed="63"/>
      </right>
      <top style="double">
        <color indexed="63"/>
      </top>
      <bottom style="double">
        <color indexed="63"/>
      </bottom>
      <diagonal style="none"/>
    </border>
    <border>
      <left style="thin">
        <color indexed="22"/>
      </left>
      <right style="thin">
        <color indexed="22"/>
      </right>
      <top style="thin">
        <color indexed="22"/>
      </top>
      <bottom style="thin">
        <color indexed="22"/>
      </bottom>
      <diagonal style="none"/>
    </border>
    <border>
      <left style="none"/>
      <right style="none"/>
      <top style="none"/>
      <bottom style="double">
        <color indexed="52"/>
      </bottom>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medium">
        <color auto="1"/>
      </right>
      <top style="medium">
        <color auto="1"/>
      </top>
      <bottom style="thin">
        <color auto="1"/>
      </bottom>
      <diagonal style="none"/>
    </border>
    <border>
      <left style="medium">
        <color auto="1"/>
      </left>
      <right style="medium">
        <color auto="1"/>
      </right>
      <top style="thin">
        <color auto="1"/>
      </top>
      <bottom style="thin">
        <color auto="1"/>
      </bottom>
      <diagonal style="none"/>
    </border>
    <border>
      <left style="medium">
        <color auto="1"/>
      </left>
      <right style="medium">
        <color auto="1"/>
      </right>
      <top style="thin">
        <color auto="1"/>
      </top>
      <bottom style="medium">
        <color auto="1"/>
      </bottom>
      <diagonal style="none"/>
    </border>
    <border>
      <left style="thin">
        <color auto="1"/>
      </left>
      <right style="none"/>
      <top style="none"/>
      <bottom style="none"/>
      <diagonal style="none"/>
    </border>
    <border>
      <left style="none"/>
      <right style="medium">
        <color auto="1"/>
      </right>
      <top style="medium">
        <color auto="1"/>
      </top>
      <bottom style="thin">
        <color auto="1"/>
      </bottom>
      <diagonal style="none"/>
    </border>
    <border>
      <left style="none"/>
      <right style="medium">
        <color auto="1"/>
      </right>
      <top style="thin">
        <color auto="1"/>
      </top>
      <bottom style="thin">
        <color auto="1"/>
      </bottom>
      <diagonal style="none"/>
    </border>
    <border>
      <left style="medium">
        <color auto="1"/>
      </left>
      <right style="medium">
        <color auto="1"/>
      </right>
      <top style="thin">
        <color auto="1"/>
      </top>
      <bottom style="none"/>
      <diagonal style="none"/>
    </border>
    <border>
      <left style="none"/>
      <right style="medium">
        <color auto="1"/>
      </right>
      <top style="thin">
        <color auto="1"/>
      </top>
      <bottom style="medium">
        <color auto="1"/>
      </bottom>
      <diagonal style="none"/>
    </border>
    <border>
      <left style="none"/>
      <right style="medium">
        <color auto="1"/>
      </right>
      <top style="thin">
        <color auto="1"/>
      </top>
      <bottom style="none"/>
      <diagonal style="none"/>
    </border>
    <border>
      <left style="medium">
        <color auto="1"/>
      </left>
      <right style="none"/>
      <top style="medium">
        <color auto="1"/>
      </top>
      <bottom style="thin">
        <color auto="1"/>
      </bottom>
      <diagonal style="none"/>
    </border>
    <border>
      <left style="medium">
        <color auto="1"/>
      </left>
      <right style="none"/>
      <top style="thin">
        <color auto="1"/>
      </top>
      <bottom style="thin">
        <color auto="1"/>
      </bottom>
      <diagonal style="none"/>
    </border>
    <border>
      <left style="medium">
        <color auto="1"/>
      </left>
      <right style="medium">
        <color auto="1"/>
      </right>
      <top style="none"/>
      <bottom style="thin">
        <color auto="1"/>
      </bottom>
      <diagonal style="none"/>
    </border>
    <border>
      <left style="medium">
        <color auto="1"/>
      </left>
      <right style="none"/>
      <top style="thin">
        <color auto="1"/>
      </top>
      <bottom style="none"/>
      <diagonal style="none"/>
    </border>
    <border>
      <left style="none"/>
      <right style="none"/>
      <top style="none"/>
      <bottom style="medium">
        <color auto="1"/>
      </bottom>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thin">
        <color auto="1"/>
      </left>
      <right style="medium">
        <color auto="1"/>
      </right>
      <top style="medium">
        <color auto="1"/>
      </top>
      <bottom style="thin">
        <color auto="1"/>
      </bottom>
      <diagonal style="none"/>
    </border>
    <border>
      <left style="none"/>
      <right style="thin">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medium">
        <color auto="1"/>
      </left>
      <right style="thin">
        <color auto="1"/>
      </right>
      <top style="thin">
        <color auto="1"/>
      </top>
      <bottom style="none"/>
      <diagonal style="none"/>
    </border>
    <border>
      <left style="thin">
        <color auto="1"/>
      </left>
      <right style="thin">
        <color auto="1"/>
      </right>
      <top style="thin">
        <color auto="1"/>
      </top>
      <bottom style="medium">
        <color auto="1"/>
      </bottom>
      <diagonal style="none"/>
    </border>
    <border>
      <left style="medium">
        <color auto="1"/>
      </left>
      <right style="thin">
        <color auto="1"/>
      </right>
      <top style="thin">
        <color auto="1"/>
      </top>
      <bottom style="medium">
        <color auto="1"/>
      </bottom>
      <diagonal style="none"/>
    </border>
    <border>
      <left style="thin">
        <color auto="1"/>
      </left>
      <right style="medium">
        <color auto="1"/>
      </right>
      <top style="thin">
        <color auto="1"/>
      </top>
      <bottom style="medium">
        <color auto="1"/>
      </bottom>
      <diagonal style="none"/>
    </border>
    <border>
      <left style="none"/>
      <right style="none"/>
      <top style="medium">
        <color auto="1"/>
      </top>
      <bottom style="medium">
        <color auto="1"/>
      </bottom>
      <diagonal style="none"/>
    </border>
    <border>
      <left style="medium">
        <color auto="1"/>
      </left>
      <right style="none"/>
      <top style="thin">
        <color auto="1"/>
      </top>
      <bottom style="medium">
        <color auto="1"/>
      </bottom>
      <diagonal style="none"/>
    </border>
    <border>
      <left style="thick">
        <color indexed="48"/>
      </left>
      <right style="none"/>
      <top style="none"/>
      <bottom style="none"/>
      <diagonal style="none"/>
    </border>
    <border>
      <left style="thick">
        <color indexed="48"/>
      </left>
      <right style="none"/>
      <top style="none"/>
      <bottom style="thick">
        <color indexed="48"/>
      </bottom>
      <diagonal style="none"/>
    </border>
    <border>
      <left style="none"/>
      <right style="none"/>
      <top style="none"/>
      <bottom style="thick">
        <color indexed="48"/>
      </bottom>
      <diagonal style="none"/>
    </border>
    <border>
      <left style="medium">
        <color auto="1"/>
      </left>
      <right style="medium">
        <color auto="1"/>
      </right>
      <top style="medium">
        <color auto="1"/>
      </top>
      <bottom style="medium">
        <color auto="1"/>
      </bottom>
      <diagonal style="none"/>
    </border>
    <border>
      <left style="medium">
        <color auto="1"/>
      </left>
      <right style="medium">
        <color auto="1"/>
      </right>
      <top style="medium">
        <color auto="1"/>
      </top>
      <bottom style="none"/>
      <diagonal style="none"/>
    </border>
    <border>
      <left style="medium">
        <color auto="1"/>
      </left>
      <right style="medium">
        <color auto="1"/>
      </right>
      <top style="none"/>
      <bottom style="medium">
        <color auto="1"/>
      </bottom>
      <diagonal style="none"/>
    </border>
    <border>
      <left style="none"/>
      <right style="medium">
        <color auto="1"/>
      </right>
      <top style="none"/>
      <bottom style="medium">
        <color auto="1"/>
      </bottom>
      <diagonal style="none"/>
    </border>
    <border>
      <left style="medium">
        <color auto="1"/>
      </left>
      <right style="medium">
        <color auto="1"/>
      </right>
      <top style="none"/>
      <bottom style="none"/>
      <diagonal style="none"/>
    </border>
    <border>
      <left style="none"/>
      <right style="medium">
        <color auto="1"/>
      </right>
      <top style="medium">
        <color auto="1"/>
      </top>
      <bottom style="none"/>
      <diagonal style="none"/>
    </border>
    <border>
      <left style="none"/>
      <right style="medium">
        <color auto="1"/>
      </right>
      <top style="medium">
        <color auto="1"/>
      </top>
      <bottom style="medium">
        <color auto="1"/>
      </bottom>
      <diagonal style="none"/>
    </border>
  </borders>
  <cellStyleXfs count="76">
    <xf fontId="0" fillId="0" borderId="0" numFmtId="0" applyNumberFormat="1" applyFont="1" applyFill="1" applyBorder="1"/>
    <xf fontId="1" fillId="2" borderId="0" numFmtId="0" applyNumberFormat="0" applyFont="1" applyFill="1" applyBorder="0" applyProtection="0"/>
    <xf fontId="1" fillId="3" borderId="0" numFmtId="0" applyNumberFormat="0" applyFont="1" applyFill="1" applyBorder="0" applyProtection="0"/>
    <xf fontId="1" fillId="4" borderId="0" numFmtId="0" applyNumberFormat="0" applyFont="1" applyFill="1" applyBorder="0" applyProtection="0"/>
    <xf fontId="1" fillId="5" borderId="0" numFmtId="0" applyNumberFormat="0" applyFont="1" applyFill="1" applyBorder="0" applyProtection="0"/>
    <xf fontId="1" fillId="6" borderId="0" numFmtId="0" applyNumberFormat="0" applyFont="1" applyFill="1" applyBorder="0" applyProtection="0"/>
    <xf fontId="1" fillId="7" borderId="0" numFmtId="0" applyNumberFormat="0" applyFont="1" applyFill="1" applyBorder="0" applyProtection="0"/>
    <xf fontId="1" fillId="8" borderId="0" numFmtId="0" applyNumberFormat="0" applyFont="1" applyFill="1" applyBorder="0" applyProtection="0"/>
    <xf fontId="1" fillId="9" borderId="0" numFmtId="0" applyNumberFormat="0" applyFont="1" applyFill="1" applyBorder="0" applyProtection="0"/>
    <xf fontId="1" fillId="10" borderId="0" numFmtId="0" applyNumberFormat="0" applyFont="1" applyFill="1" applyBorder="0" applyProtection="0"/>
    <xf fontId="1" fillId="5" borderId="0" numFmtId="0" applyNumberFormat="0" applyFont="1" applyFill="1" applyBorder="0" applyProtection="0"/>
    <xf fontId="1" fillId="8" borderId="0" numFmtId="0" applyNumberFormat="0" applyFont="1" applyFill="1" applyBorder="0" applyProtection="0"/>
    <xf fontId="1" fillId="11" borderId="0" numFmtId="0" applyNumberFormat="0" applyFont="1" applyFill="1" applyBorder="0" applyProtection="0"/>
    <xf fontId="2" fillId="12" borderId="0" numFmtId="0" applyNumberFormat="0" applyFont="1" applyFill="1" applyBorder="0" applyProtection="0"/>
    <xf fontId="2" fillId="9" borderId="0" numFmtId="0" applyNumberFormat="0" applyFont="1" applyFill="1" applyBorder="0" applyProtection="0"/>
    <xf fontId="2" fillId="10"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5" borderId="0" numFmtId="0" applyNumberFormat="0" applyFont="1" applyFill="1" applyBorder="0" applyProtection="0"/>
    <xf fontId="3" fillId="0" borderId="0" numFmtId="0" applyNumberFormat="1" applyFont="1" applyFill="1" applyBorder="1"/>
    <xf fontId="2" fillId="16" borderId="0" numFmtId="0" applyNumberFormat="0" applyFont="1" applyFill="1" applyBorder="0" applyProtection="0"/>
    <xf fontId="2" fillId="17" borderId="0" numFmtId="0" applyNumberFormat="0" applyFont="1" applyFill="1" applyBorder="0" applyProtection="0"/>
    <xf fontId="2" fillId="18"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9" borderId="0" numFmtId="0" applyNumberFormat="0" applyFont="1" applyFill="1" applyBorder="0" applyProtection="0"/>
    <xf fontId="4" fillId="7" borderId="1" numFmtId="0" applyNumberFormat="0" applyFont="1" applyFill="1" applyBorder="1" applyProtection="0"/>
    <xf fontId="5" fillId="20" borderId="2" numFmtId="0" applyNumberFormat="0" applyFont="1" applyFill="1" applyBorder="1" applyProtection="0"/>
    <xf fontId="6" fillId="20" borderId="1" numFmtId="0" applyNumberFormat="0" applyFont="1" applyFill="1" applyBorder="1" applyProtection="0"/>
    <xf fontId="7" fillId="0" borderId="3" numFmtId="0" applyNumberFormat="0" applyFont="1" applyFill="0" applyBorder="1" applyProtection="0"/>
    <xf fontId="8" fillId="0" borderId="4" numFmtId="0" applyNumberFormat="0" applyFont="1" applyFill="0" applyBorder="1" applyProtection="0"/>
    <xf fontId="9" fillId="0" borderId="5" numFmtId="0" applyNumberFormat="0" applyFont="1" applyFill="0" applyBorder="1" applyProtection="0"/>
    <xf fontId="9" fillId="0" borderId="0" numFmtId="0" applyNumberFormat="0" applyFont="1" applyFill="0" applyBorder="0" applyProtection="0"/>
    <xf fontId="10" fillId="0" borderId="6" numFmtId="0" applyNumberFormat="0" applyFont="1" applyFill="0" applyBorder="1" applyProtection="0"/>
    <xf fontId="11" fillId="21" borderId="7" numFmtId="0" applyNumberFormat="0" applyFont="1" applyFill="1" applyBorder="1" applyProtection="0"/>
    <xf fontId="12" fillId="0" borderId="0" numFmtId="0" applyNumberFormat="0" applyFont="1" applyFill="0" applyBorder="0" applyProtection="0"/>
    <xf fontId="13" fillId="22" borderId="0" numFmtId="0" applyNumberFormat="0" applyFont="1" applyFill="1" applyBorder="0" applyProtection="0"/>
    <xf fontId="3" fillId="0" borderId="0" numFmtId="0" applyNumberFormat="1" applyFont="1" applyFill="1" applyBorder="1"/>
    <xf fontId="14" fillId="0" borderId="0" numFmtId="0" applyNumberFormat="1" applyFont="1" applyFill="1" applyBorder="1"/>
    <xf fontId="15" fillId="0" borderId="0" numFmtId="0" applyNumberFormat="1" applyFont="1" applyFill="1" applyBorder="1"/>
    <xf fontId="15" fillId="0" borderId="0" numFmtId="0" applyNumberFormat="1" applyFont="1" applyFill="1" applyBorder="1"/>
    <xf fontId="14" fillId="0" borderId="0" numFmtId="0" applyNumberFormat="1" applyFont="1" applyFill="1" applyBorder="1"/>
    <xf fontId="0"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3"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1"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7" fillId="3" borderId="0" numFmtId="0" applyNumberFormat="0" applyFont="1" applyFill="1" applyBorder="0" applyProtection="0"/>
    <xf fontId="18" fillId="0" borderId="0" numFmtId="0" applyNumberFormat="0" applyFont="1" applyFill="0" applyBorder="0" applyProtection="0"/>
    <xf fontId="1" fillId="23" borderId="8" numFmtId="0" applyNumberFormat="0" applyFont="0" applyFill="1" applyBorder="1" applyProtection="0"/>
    <xf fontId="0" fillId="0" borderId="0" numFmtId="9" applyNumberFormat="1" applyFont="0" applyFill="0" applyBorder="0" applyProtection="0"/>
    <xf fontId="3" fillId="0" borderId="0" numFmtId="9" applyNumberFormat="1" applyFont="0" applyFill="0" applyBorder="0" applyProtection="0"/>
    <xf fontId="14" fillId="0" borderId="0" numFmtId="9" applyNumberFormat="1" applyFont="0" applyFill="0" applyBorder="0" applyProtection="0"/>
    <xf fontId="15" fillId="0" borderId="0" numFmtId="9" applyNumberFormat="1" applyFont="0" applyFill="0" applyBorder="0" applyProtection="0"/>
    <xf fontId="19" fillId="0" borderId="9" numFmtId="0" applyNumberFormat="0" applyFont="1" applyFill="0" applyBorder="1" applyProtection="0"/>
    <xf fontId="20" fillId="0" borderId="0" numFmtId="0" applyNumberFormat="1" applyFont="1" applyFill="1" applyBorder="1"/>
    <xf fontId="21" fillId="0" borderId="0" numFmtId="0" applyNumberFormat="0" applyFont="1" applyFill="0" applyBorder="0" applyProtection="0"/>
    <xf fontId="0" fillId="0" borderId="0" numFmtId="160" applyNumberFormat="1" applyFont="0" applyFill="0" applyBorder="0" applyProtection="0"/>
    <xf fontId="0" fillId="0" borderId="0" numFmtId="161" applyNumberFormat="1" applyFont="0" applyFill="0" applyBorder="0" applyProtection="0"/>
    <xf fontId="3" fillId="0" borderId="0" numFmtId="162" applyNumberFormat="1" applyFont="0" applyFill="0" applyBorder="0" applyProtection="0"/>
    <xf fontId="0" fillId="0" borderId="0" numFmtId="163" applyNumberFormat="1" applyFont="0" applyFill="0" applyBorder="0" applyProtection="0"/>
    <xf fontId="3" fillId="0" borderId="0" numFmtId="161" applyNumberFormat="1" applyFont="1" applyFill="0" applyBorder="0" applyProtection="0"/>
    <xf fontId="22" fillId="4" borderId="0" numFmtId="0" applyNumberFormat="0" applyFont="1" applyFill="1" applyBorder="0" applyProtection="0"/>
  </cellStyleXfs>
  <cellXfs count="430">
    <xf fontId="0" fillId="0" borderId="0" numFmtId="0" xfId="0"/>
    <xf fontId="0" fillId="0" borderId="0" numFmtId="0" xfId="54"/>
    <xf fontId="23" fillId="0" borderId="0" numFmtId="0" xfId="54" applyFont="1"/>
    <xf fontId="24" fillId="0" borderId="0" numFmtId="0" xfId="54" applyFont="1"/>
    <xf fontId="25" fillId="0" borderId="0" numFmtId="0" xfId="43" applyFont="1" applyAlignment="1">
      <alignment horizontal="right" vertical="center"/>
    </xf>
    <xf fontId="25" fillId="0" borderId="0" numFmtId="0" xfId="43" applyFont="1" applyAlignment="1">
      <alignment horizontal="right"/>
    </xf>
    <xf fontId="26" fillId="0" borderId="0" numFmtId="0" xfId="54" applyFont="1" applyAlignment="1">
      <alignment horizontal="left" vertical="center"/>
    </xf>
    <xf fontId="27" fillId="0" borderId="0" numFmtId="0" xfId="0" applyFont="1" applyAlignment="1">
      <alignment horizontal="center" vertical="center"/>
    </xf>
    <xf fontId="27" fillId="0" borderId="0" numFmtId="0" xfId="0" applyFont="1"/>
    <xf fontId="28" fillId="0" borderId="0" numFmtId="0" xfId="54" applyFont="1" applyAlignment="1">
      <alignment horizontal="left" vertical="center"/>
    </xf>
    <xf fontId="29" fillId="0" borderId="0" numFmtId="0" xfId="54" applyFont="1" applyAlignment="1">
      <alignment horizontal="center" vertical="center"/>
    </xf>
    <xf fontId="30" fillId="0" borderId="0" numFmtId="0" xfId="54" applyFont="1" applyAlignment="1">
      <alignment vertical="center"/>
    </xf>
    <xf fontId="30" fillId="0" borderId="0" numFmtId="0" xfId="54" applyFont="1" applyAlignment="1">
      <alignment horizontal="center" vertical="center"/>
    </xf>
    <xf fontId="31" fillId="0" borderId="0" numFmtId="0" xfId="54" applyFont="1" applyAlignment="1">
      <alignment horizontal="center" vertical="center"/>
    </xf>
    <xf fontId="32" fillId="0" borderId="0" numFmtId="0" xfId="54" applyFont="1" applyAlignment="1">
      <alignment vertical="center"/>
    </xf>
    <xf fontId="33" fillId="0" borderId="0" numFmtId="0" xfId="54" applyFont="1" applyAlignment="1">
      <alignment horizontal="center" vertical="center"/>
    </xf>
    <xf fontId="33" fillId="0" borderId="0" numFmtId="0" xfId="54" applyFont="1" applyAlignment="1">
      <alignment vertical="center"/>
    </xf>
    <xf fontId="34" fillId="0" borderId="0" numFmtId="0" xfId="54" applyFont="1" applyAlignment="1">
      <alignment horizontal="center" vertical="center"/>
    </xf>
    <xf fontId="35" fillId="0" borderId="0" numFmtId="0" xfId="54" applyFont="1" applyAlignment="1">
      <alignment horizontal="center" vertical="center"/>
    </xf>
    <xf fontId="36" fillId="0" borderId="0" numFmtId="0" xfId="54" applyFont="1"/>
    <xf fontId="31" fillId="0" borderId="0" numFmtId="0" xfId="54" applyFont="1" applyAlignment="1">
      <alignment horizontal="center" vertical="center" wrapText="1"/>
    </xf>
    <xf fontId="34" fillId="0" borderId="0" numFmtId="0" xfId="54" applyFont="1" applyAlignment="1">
      <alignment horizontal="center" vertical="center" wrapText="1"/>
    </xf>
    <xf fontId="34" fillId="0" borderId="0" numFmtId="0" xfId="54" applyFont="1" applyAlignment="1">
      <alignment vertical="center"/>
    </xf>
    <xf fontId="33" fillId="0" borderId="10" numFmtId="0" xfId="54" applyFont="1" applyBorder="1" applyAlignment="1">
      <alignment vertical="center" wrapText="1"/>
    </xf>
    <xf fontId="33" fillId="0" borderId="11" numFmtId="0" xfId="54" applyFont="1" applyBorder="1" applyAlignment="1">
      <alignment horizontal="center" vertical="center" wrapText="1"/>
    </xf>
    <xf fontId="33" fillId="0" borderId="10" numFmtId="0" xfId="54" applyFont="1" applyBorder="1" applyAlignment="1">
      <alignment horizontal="center" vertical="center" wrapText="1"/>
    </xf>
    <xf fontId="33" fillId="0" borderId="10" numFmtId="49" xfId="54" applyNumberFormat="1" applyFont="1" applyBorder="1" applyAlignment="1">
      <alignment vertical="center"/>
    </xf>
    <xf fontId="33" fillId="0" borderId="11" numFmtId="0" xfId="54" applyFont="1" applyBorder="1" applyAlignment="1">
      <alignment horizontal="left" vertical="center" wrapText="1"/>
    </xf>
    <xf fontId="33" fillId="0" borderId="10" numFmtId="0" xfId="54" applyFont="1" applyBorder="1" applyAlignment="1">
      <alignment horizontal="left" vertical="center" wrapText="1"/>
    </xf>
    <xf fontId="33" fillId="0" borderId="11" numFmtId="0" xfId="54" applyFont="1" applyBorder="1" applyAlignment="1">
      <alignment vertical="center" wrapText="1"/>
    </xf>
    <xf fontId="33" fillId="0" borderId="11" numFmtId="49" xfId="54" applyNumberFormat="1" applyFont="1" applyBorder="1" applyAlignment="1">
      <alignment horizontal="center" vertical="center"/>
    </xf>
    <xf fontId="33" fillId="0" borderId="12" numFmtId="49" xfId="54" applyNumberFormat="1" applyFont="1" applyBorder="1" applyAlignment="1">
      <alignment horizontal="center" vertical="center"/>
    </xf>
    <xf fontId="33" fillId="0" borderId="13" numFmtId="49" xfId="54" applyNumberFormat="1" applyFont="1" applyBorder="1" applyAlignment="1">
      <alignment horizontal="center" vertical="center"/>
    </xf>
    <xf fontId="32" fillId="0" borderId="0" numFmtId="0" xfId="54" applyFont="1" applyAlignment="1">
      <alignment horizontal="center" vertical="center"/>
    </xf>
    <xf fontId="32" fillId="0" borderId="0" numFmtId="0" xfId="54" applyFont="1" applyAlignment="1">
      <alignment horizontal="center" vertical="center" wrapText="1"/>
    </xf>
    <xf fontId="33" fillId="0" borderId="14" numFmtId="0" xfId="54" applyFont="1" applyBorder="1" applyAlignment="1">
      <alignment vertical="center"/>
    </xf>
    <xf fontId="37" fillId="0" borderId="10" numFmtId="0" xfId="54" applyFont="1" applyBorder="1" applyAlignment="1">
      <alignment horizontal="center" vertical="center" wrapText="1"/>
    </xf>
    <xf fontId="37" fillId="0" borderId="15" numFmtId="0" xfId="54" applyFont="1" applyBorder="1" applyAlignment="1">
      <alignment horizontal="center" vertical="center" wrapText="1"/>
    </xf>
    <xf fontId="30" fillId="0" borderId="10" numFmtId="0" xfId="54" applyFont="1" applyBorder="1" applyAlignment="1">
      <alignment horizontal="center" vertical="center" wrapText="1"/>
    </xf>
    <xf fontId="37" fillId="0" borderId="16" numFmtId="0" xfId="54" applyFont="1" applyBorder="1" applyAlignment="1">
      <alignment horizontal="center" vertical="center" wrapText="1"/>
    </xf>
    <xf fontId="38" fillId="0" borderId="10" numFmtId="0" xfId="43" applyFont="1" applyBorder="1" applyAlignment="1">
      <alignment horizontal="center" vertical="center" wrapText="1"/>
    </xf>
    <xf fontId="37" fillId="0" borderId="11" numFmtId="0" xfId="54" applyFont="1" applyBorder="1" applyAlignment="1">
      <alignment horizontal="center" vertical="center" wrapText="1"/>
    </xf>
    <xf fontId="37" fillId="0" borderId="10" numFmtId="0" xfId="54" applyFont="1" applyBorder="1" applyAlignment="1">
      <alignment horizontal="center" vertical="center"/>
    </xf>
    <xf fontId="39" fillId="0" borderId="10" numFmtId="0" xfId="54" applyFont="1" applyBorder="1" applyAlignment="1">
      <alignment horizontal="center" vertical="center"/>
    </xf>
    <xf fontId="39" fillId="0" borderId="11" numFmtId="0" xfId="54" applyFont="1" applyBorder="1" applyAlignment="1">
      <alignment horizontal="center" vertical="center"/>
    </xf>
    <xf fontId="0" fillId="0" borderId="10" numFmtId="0" xfId="54" applyBorder="1"/>
    <xf fontId="14" fillId="0" borderId="0" numFmtId="0" xfId="39" applyFont="1" applyAlignment="1">
      <alignment horizontal="left"/>
    </xf>
    <xf fontId="14" fillId="0" borderId="0" numFmtId="0" xfId="39" applyFont="1" applyAlignment="1">
      <alignment horizontal="left" vertical="center"/>
    </xf>
    <xf fontId="14" fillId="0" borderId="14" numFmtId="0" xfId="39" applyFont="1" applyBorder="1" applyAlignment="1">
      <alignment horizontal="left" vertical="center"/>
    </xf>
    <xf fontId="27" fillId="0" borderId="15" numFmtId="0" xfId="39" applyFont="1" applyBorder="1" applyAlignment="1">
      <alignment horizontal="center" vertical="center"/>
    </xf>
    <xf fontId="27" fillId="0" borderId="17" numFmtId="0" xfId="39" applyFont="1" applyBorder="1" applyAlignment="1">
      <alignment horizontal="center" vertical="center" wrapText="1"/>
    </xf>
    <xf fontId="27" fillId="0" borderId="18" numFmtId="0" xfId="39" applyFont="1" applyBorder="1" applyAlignment="1">
      <alignment horizontal="center" vertical="center" wrapText="1"/>
    </xf>
    <xf fontId="27" fillId="0" borderId="15" numFmtId="0" xfId="39" applyFont="1" applyBorder="1" applyAlignment="1">
      <alignment horizontal="center" vertical="center" wrapText="1"/>
    </xf>
    <xf fontId="27" fillId="0" borderId="11" numFmtId="0" xfId="39" applyFont="1" applyBorder="1" applyAlignment="1">
      <alignment horizontal="center" vertical="center" wrapText="1"/>
    </xf>
    <xf fontId="27" fillId="0" borderId="13" numFmtId="0" xfId="39" applyFont="1" applyBorder="1" applyAlignment="1">
      <alignment horizontal="center" vertical="center" wrapText="1"/>
    </xf>
    <xf fontId="27" fillId="0" borderId="12" numFmtId="0" xfId="39" applyFont="1" applyBorder="1" applyAlignment="1">
      <alignment horizontal="center" vertical="center" wrapText="1"/>
    </xf>
    <xf fontId="27" fillId="0" borderId="19" numFmtId="0" xfId="39" applyFont="1" applyBorder="1" applyAlignment="1">
      <alignment horizontal="center" vertical="center"/>
    </xf>
    <xf fontId="27" fillId="0" borderId="20" numFmtId="0" xfId="39" applyFont="1" applyBorder="1" applyAlignment="1">
      <alignment horizontal="center" vertical="center" wrapText="1"/>
    </xf>
    <xf fontId="27" fillId="0" borderId="21" numFmtId="0" xfId="39" applyFont="1" applyBorder="1" applyAlignment="1">
      <alignment horizontal="center" vertical="center" wrapText="1"/>
    </xf>
    <xf fontId="27" fillId="0" borderId="19" numFmtId="0" xfId="39" applyFont="1" applyBorder="1" applyAlignment="1">
      <alignment horizontal="center" vertical="center" wrapText="1"/>
    </xf>
    <xf fontId="27" fillId="0" borderId="16" numFmtId="0" xfId="39" applyFont="1" applyBorder="1" applyAlignment="1">
      <alignment horizontal="center" vertical="center" wrapText="1"/>
    </xf>
    <xf fontId="27" fillId="0" borderId="10" numFmtId="0" xfId="39" applyFont="1" applyBorder="1" applyAlignment="1">
      <alignment horizontal="center" vertical="center" wrapText="1"/>
    </xf>
    <xf fontId="27" fillId="0" borderId="16" numFmtId="0" xfId="39" applyFont="1" applyBorder="1" applyAlignment="1">
      <alignment horizontal="center" vertical="center"/>
    </xf>
    <xf fontId="14" fillId="0" borderId="10" numFmtId="0" xfId="39" applyFont="1" applyBorder="1" applyAlignment="1">
      <alignment horizontal="center" vertical="top"/>
    </xf>
    <xf fontId="14" fillId="0" borderId="10" numFmtId="0" xfId="39" applyFont="1" applyBorder="1" applyAlignment="1">
      <alignment horizontal="left" vertical="center"/>
    </xf>
    <xf fontId="14" fillId="0" borderId="10" numFmtId="0" xfId="39" applyFont="1" applyBorder="1" applyAlignment="1">
      <alignment horizontal="left" vertical="center" wrapText="1"/>
    </xf>
    <xf fontId="14" fillId="0" borderId="10" numFmtId="49" xfId="39" applyNumberFormat="1" applyFont="1" applyBorder="1" applyAlignment="1">
      <alignment horizontal="center" vertical="center"/>
    </xf>
    <xf fontId="14" fillId="0" borderId="10" numFmtId="0" xfId="39" applyFont="1" applyBorder="1" applyAlignment="1">
      <alignment horizontal="center" vertical="center"/>
    </xf>
    <xf fontId="14" fillId="0" borderId="10" numFmtId="49" xfId="39" applyNumberFormat="1" applyFont="1" applyBorder="1" applyAlignment="1">
      <alignment horizontal="left" vertical="center" wrapText="1"/>
    </xf>
    <xf fontId="40" fillId="0" borderId="0" numFmtId="0" xfId="39" applyFont="1" applyAlignment="1">
      <alignment horizontal="left"/>
    </xf>
    <xf fontId="41" fillId="0" borderId="0" numFmtId="0" xfId="39" applyFont="1" applyAlignment="1">
      <alignment horizontal="left"/>
    </xf>
    <xf fontId="14" fillId="0" borderId="0" numFmtId="49" xfId="39" applyNumberFormat="1" applyFont="1" applyAlignment="1">
      <alignment horizontal="left" vertical="top"/>
    </xf>
    <xf fontId="14" fillId="0" borderId="0" numFmtId="0" xfId="39" applyFont="1" applyAlignment="1">
      <alignment vertical="center"/>
    </xf>
    <xf fontId="14" fillId="0" borderId="0" numFmtId="0" xfId="39" applyFont="1" applyAlignment="1">
      <alignment vertical="top" wrapText="1"/>
    </xf>
    <xf fontId="27" fillId="0" borderId="10" numFmtId="0" xfId="39" applyFont="1" applyBorder="1" applyAlignment="1">
      <alignment horizontal="center" vertical="top"/>
    </xf>
    <xf fontId="27" fillId="0" borderId="10" numFmtId="0" xfId="39" applyFont="1" applyBorder="1" applyAlignment="1">
      <alignment horizontal="left" vertical="center"/>
    </xf>
    <xf fontId="27" fillId="0" borderId="10" numFmtId="0" xfId="39" applyFont="1" applyBorder="1" applyAlignment="1">
      <alignment horizontal="left" vertical="center" wrapText="1"/>
    </xf>
    <xf fontId="27" fillId="0" borderId="10" numFmtId="0" xfId="39" applyFont="1" applyBorder="1" applyAlignment="1">
      <alignment horizontal="center" vertical="center"/>
    </xf>
    <xf fontId="27" fillId="0" borderId="10" numFmtId="49" xfId="39" applyNumberFormat="1" applyFont="1" applyBorder="1" applyAlignment="1">
      <alignment horizontal="center" vertical="center"/>
    </xf>
    <xf fontId="27" fillId="0" borderId="10" numFmtId="49" xfId="39" applyNumberFormat="1" applyFont="1" applyBorder="1" applyAlignment="1">
      <alignment horizontal="left" vertical="center" wrapText="1"/>
    </xf>
    <xf fontId="14" fillId="0" borderId="0" numFmtId="49" xfId="39" applyNumberFormat="1" applyFont="1" applyAlignment="1">
      <alignment horizontal="left" vertical="center" wrapText="1"/>
    </xf>
    <xf fontId="14" fillId="0" borderId="0" numFmtId="0" xfId="39" applyFont="1" applyAlignment="1">
      <alignment horizontal="left" vertical="center" wrapText="1"/>
    </xf>
    <xf fontId="27" fillId="0" borderId="0" numFmtId="0" xfId="0" applyFont="1" applyAlignment="1">
      <alignment vertical="center"/>
    </xf>
    <xf fontId="14" fillId="0" borderId="11" numFmtId="0" xfId="43" applyFont="1" applyBorder="1" applyAlignment="1">
      <alignment vertical="center" wrapText="1"/>
    </xf>
    <xf fontId="14" fillId="0" borderId="10" numFmtId="0" xfId="43" applyFont="1" applyBorder="1" applyAlignment="1">
      <alignment horizontal="justify" vertical="center" wrapText="1"/>
    </xf>
    <xf fontId="14" fillId="0" borderId="10" numFmtId="0" xfId="54" applyFont="1" applyBorder="1" applyAlignment="1">
      <alignment horizontal="justify" vertical="center" wrapText="1"/>
    </xf>
    <xf fontId="33" fillId="0" borderId="10" numFmtId="164" xfId="54" applyNumberFormat="1" applyFont="1" applyBorder="1" applyAlignment="1">
      <alignment horizontal="justify" vertical="center" wrapText="1"/>
    </xf>
    <xf fontId="42" fillId="0" borderId="10" numFmtId="0" xfId="54" applyFont="1" applyBorder="1" applyAlignment="1">
      <alignment horizontal="justify" vertical="center" wrapText="1"/>
    </xf>
    <xf fontId="35" fillId="0" borderId="0" numFmtId="0" xfId="54" applyFont="1" applyAlignment="1">
      <alignment vertical="center"/>
    </xf>
    <xf fontId="43" fillId="0" borderId="0" numFmtId="0" xfId="53" applyFont="1" applyAlignment="1">
      <alignment horizontal="center"/>
    </xf>
    <xf fontId="43" fillId="0" borderId="0" numFmtId="0" xfId="53" applyFont="1"/>
    <xf fontId="38" fillId="0" borderId="0" numFmtId="0" xfId="53" applyFont="1" applyAlignment="1">
      <alignment horizontal="center"/>
    </xf>
    <xf fontId="38" fillId="0" borderId="0" numFmtId="0" xfId="53" applyFont="1"/>
    <xf fontId="39" fillId="0" borderId="11" numFmtId="0" xfId="0" applyFont="1" applyBorder="1" applyAlignment="1">
      <alignment horizontal="center" vertical="center"/>
    </xf>
    <xf fontId="39" fillId="0" borderId="12" numFmtId="0" xfId="0" applyFont="1" applyBorder="1" applyAlignment="1">
      <alignment horizontal="center" vertical="center"/>
    </xf>
    <xf fontId="39" fillId="0" borderId="13" numFmtId="0" xfId="0" applyFont="1" applyBorder="1" applyAlignment="1">
      <alignment horizontal="center" vertical="center"/>
    </xf>
    <xf fontId="39" fillId="0" borderId="10" numFmtId="0" xfId="0" applyFont="1" applyBorder="1" applyAlignment="1">
      <alignment horizontal="center" vertical="center"/>
    </xf>
    <xf fontId="39" fillId="0" borderId="10" numFmtId="0" xfId="0" applyFont="1" applyBorder="1" applyAlignment="1">
      <alignment horizontal="center" vertical="center" wrapText="1"/>
    </xf>
    <xf fontId="39" fillId="0" borderId="13" numFmtId="0" xfId="0" applyFont="1" applyBorder="1" applyAlignment="1">
      <alignment horizontal="center" vertical="center" wrapText="1"/>
    </xf>
    <xf fontId="39" fillId="0" borderId="15" numFmtId="0" xfId="0" applyFont="1" applyBorder="1" applyAlignment="1">
      <alignment horizontal="center" vertical="center"/>
    </xf>
    <xf fontId="39" fillId="0" borderId="15" numFmtId="0" xfId="0" applyFont="1" applyBorder="1" applyAlignment="1">
      <alignment horizontal="center" vertical="center" wrapText="1"/>
    </xf>
    <xf fontId="0" fillId="0" borderId="10" numFmtId="0" xfId="0" applyBorder="1" applyAlignment="1">
      <alignment wrapText="1"/>
    </xf>
    <xf fontId="0" fillId="0" borderId="10" numFmtId="0" xfId="0" applyBorder="1" applyAlignment="1">
      <alignment horizontal="center" vertical="center"/>
    </xf>
    <xf fontId="0" fillId="0" borderId="10" numFmtId="0" xfId="0" applyBorder="1"/>
    <xf fontId="0" fillId="0" borderId="13" numFmtId="0" xfId="0" applyBorder="1" applyAlignment="1">
      <alignment horizontal="center" vertical="center"/>
    </xf>
    <xf fontId="0" fillId="0" borderId="10" numFmtId="0" xfId="0" applyBorder="1" applyAlignment="1">
      <alignment horizontal="center" wrapText="1"/>
    </xf>
    <xf fontId="0" fillId="0" borderId="10" numFmtId="0" xfId="0" applyBorder="1" applyAlignment="1">
      <alignment vertical="center"/>
    </xf>
    <xf fontId="39" fillId="0" borderId="0" numFmtId="0" xfId="0" applyFont="1"/>
    <xf fontId="30" fillId="0" borderId="0" numFmtId="0" xfId="54" applyFont="1" applyAlignment="1">
      <alignment horizontal="center" vertical="center" wrapText="1"/>
    </xf>
    <xf fontId="37" fillId="0" borderId="12" numFmtId="0" xfId="54" applyFont="1" applyBorder="1" applyAlignment="1">
      <alignment horizontal="center" vertical="center" wrapText="1"/>
    </xf>
    <xf fontId="37" fillId="0" borderId="13" numFmtId="0" xfId="54" applyFont="1" applyBorder="1" applyAlignment="1">
      <alignment horizontal="center" vertical="center" wrapText="1"/>
    </xf>
    <xf fontId="33" fillId="0" borderId="10" numFmtId="0" xfId="54" applyFont="1" applyBorder="1" applyAlignment="1">
      <alignment vertical="center"/>
    </xf>
    <xf fontId="35" fillId="0" borderId="10" numFmtId="0" xfId="54" applyFont="1" applyBorder="1" applyAlignment="1">
      <alignment horizontal="center" vertical="center"/>
    </xf>
    <xf fontId="44" fillId="0" borderId="0" numFmtId="0" xfId="39" applyFont="1"/>
    <xf fontId="33" fillId="0" borderId="0" numFmtId="0" xfId="58" applyFont="1" applyAlignment="1">
      <alignment vertical="center" wrapText="1"/>
    </xf>
    <xf fontId="33" fillId="0" borderId="0" numFmtId="0" xfId="58" applyFont="1" applyAlignment="1">
      <alignment vertical="center"/>
    </xf>
    <xf fontId="45" fillId="0" borderId="0" numFmtId="0" xfId="39" applyFont="1"/>
    <xf fontId="46" fillId="0" borderId="0" numFmtId="0" xfId="54" applyFont="1"/>
    <xf fontId="27" fillId="0" borderId="0" numFmtId="0" xfId="55" applyFont="1" applyAlignment="1">
      <alignment horizontal="center" vertical="center"/>
    </xf>
    <xf fontId="27" fillId="0" borderId="0" numFmtId="0" xfId="55" applyFont="1" applyAlignment="1">
      <alignment vertical="center"/>
    </xf>
    <xf fontId="47" fillId="0" borderId="0" numFmtId="0" xfId="55" applyFont="1" applyAlignment="1">
      <alignment vertical="center"/>
    </xf>
    <xf fontId="48" fillId="0" borderId="0" numFmtId="0" xfId="54" applyFont="1" applyAlignment="1">
      <alignment vertical="center"/>
    </xf>
    <xf fontId="49" fillId="0" borderId="0" numFmtId="0" xfId="54" applyFont="1" applyAlignment="1">
      <alignment vertical="center"/>
    </xf>
    <xf fontId="50" fillId="0" borderId="0" numFmtId="0" xfId="54" applyFont="1" applyAlignment="1">
      <alignment vertical="center"/>
    </xf>
    <xf fontId="51" fillId="0" borderId="0" numFmtId="0" xfId="54" applyFont="1"/>
    <xf fontId="52" fillId="0" borderId="0" numFmtId="0" xfId="54" applyFont="1" applyAlignment="1">
      <alignment vertical="center"/>
    </xf>
    <xf fontId="38" fillId="0" borderId="0" numFmtId="0" xfId="58" applyFont="1" applyAlignment="1">
      <alignment vertical="center" wrapText="1"/>
    </xf>
    <xf fontId="33" fillId="0" borderId="0" numFmtId="0" xfId="58" applyFont="1" applyAlignment="1">
      <alignment horizontal="right" vertical="center"/>
    </xf>
    <xf fontId="33" fillId="0" borderId="0" numFmtId="165" xfId="58" applyNumberFormat="1" applyFont="1" applyAlignment="1">
      <alignment vertical="center"/>
    </xf>
    <xf fontId="38" fillId="0" borderId="0" numFmtId="0" xfId="58" applyFont="1" applyAlignment="1">
      <alignment vertical="center"/>
    </xf>
    <xf fontId="14" fillId="0" borderId="0" numFmtId="0" xfId="58" applyFont="1" applyAlignment="1">
      <alignment vertical="center"/>
    </xf>
    <xf fontId="53" fillId="0" borderId="0" numFmtId="0" xfId="58" applyFont="1" applyAlignment="1">
      <alignment horizontal="center" vertical="center"/>
    </xf>
    <xf fontId="54" fillId="0" borderId="0" numFmtId="0" xfId="58" applyFont="1" applyAlignment="1">
      <alignment horizontal="left" vertical="center"/>
    </xf>
    <xf fontId="40" fillId="0" borderId="0" numFmtId="0" xfId="58" applyFont="1" applyAlignment="1">
      <alignment vertical="center"/>
    </xf>
    <xf fontId="55" fillId="0" borderId="0" numFmtId="0" xfId="0" applyFont="1"/>
    <xf fontId="56" fillId="0" borderId="22" numFmtId="0" xfId="58" applyFont="1" applyBorder="1" applyAlignment="1">
      <alignment vertical="center"/>
    </xf>
    <xf fontId="0" fillId="0" borderId="22" numFmtId="165" xfId="0" applyNumberFormat="1" applyBorder="1"/>
    <xf fontId="56" fillId="0" borderId="23" numFmtId="0" xfId="58" applyFont="1" applyBorder="1" applyAlignment="1">
      <alignment vertical="center"/>
    </xf>
    <xf fontId="56" fillId="0" borderId="23" numFmtId="3" xfId="58" applyNumberFormat="1" applyFont="1" applyBorder="1" applyAlignment="1">
      <alignment vertical="center"/>
    </xf>
    <xf fontId="53" fillId="0" borderId="14" numFmtId="0" xfId="58" applyFont="1" applyBorder="1" applyAlignment="1">
      <alignment horizontal="center" vertical="center"/>
    </xf>
    <xf fontId="56" fillId="0" borderId="24" numFmtId="0" xfId="58" applyFont="1" applyBorder="1" applyAlignment="1">
      <alignment vertical="center"/>
    </xf>
    <xf fontId="56" fillId="0" borderId="24" numFmtId="3" xfId="58" applyNumberFormat="1" applyFont="1" applyBorder="1" applyAlignment="1">
      <alignment vertical="center"/>
    </xf>
    <xf fontId="56" fillId="0" borderId="11" numFmtId="0" xfId="56" applyFont="1" applyBorder="1" applyAlignment="1">
      <alignment horizontal="center" vertical="center"/>
    </xf>
    <xf fontId="57" fillId="0" borderId="12" numFmtId="0" xfId="56" applyFont="1" applyBorder="1" applyAlignment="1">
      <alignment horizontal="center" vertical="center"/>
    </xf>
    <xf fontId="57" fillId="0" borderId="13" numFmtId="0" xfId="56" applyFont="1" applyBorder="1" applyAlignment="1">
      <alignment horizontal="center" vertical="center"/>
    </xf>
    <xf fontId="56" fillId="0" borderId="10" numFmtId="4" xfId="58" applyNumberFormat="1" applyFont="1" applyBorder="1" applyAlignment="1">
      <alignment horizontal="center" vertical="center"/>
    </xf>
    <xf fontId="40" fillId="0" borderId="25" numFmtId="4" xfId="58" applyNumberFormat="1" applyFont="1" applyBorder="1" applyAlignment="1">
      <alignment horizontal="center" vertical="center"/>
    </xf>
    <xf fontId="58" fillId="0" borderId="26" numFmtId="3" xfId="58" applyNumberFormat="1" applyFont="1" applyBorder="1" applyAlignment="1">
      <alignment vertical="center"/>
    </xf>
    <xf fontId="56" fillId="0" borderId="27" numFmtId="3" xfId="58" applyNumberFormat="1" applyFont="1" applyBorder="1" applyAlignment="1">
      <alignment vertical="center"/>
    </xf>
    <xf fontId="56" fillId="0" borderId="11" numFmtId="0" xfId="56" applyFont="1" applyBorder="1" applyAlignment="1">
      <alignment horizontal="center" vertical="center" wrapText="1"/>
    </xf>
    <xf fontId="57" fillId="0" borderId="12" numFmtId="0" xfId="56" applyFont="1" applyBorder="1" applyAlignment="1">
      <alignment horizontal="center" vertical="center" wrapText="1"/>
    </xf>
    <xf fontId="57" fillId="0" borderId="13" numFmtId="0" xfId="56" applyFont="1" applyBorder="1" applyAlignment="1">
      <alignment horizontal="center" vertical="center" wrapText="1"/>
    </xf>
    <xf fontId="56" fillId="0" borderId="10" numFmtId="3" xfId="58" applyNumberFormat="1" applyFont="1" applyBorder="1" applyAlignment="1">
      <alignment horizontal="center" vertical="center"/>
    </xf>
    <xf fontId="40" fillId="0" borderId="25" numFmtId="3" xfId="58" applyNumberFormat="1" applyFont="1" applyBorder="1" applyAlignment="1">
      <alignment horizontal="center" vertical="center"/>
    </xf>
    <xf fontId="56" fillId="0" borderId="11" numFmtId="0" xfId="58" applyFont="1" applyBorder="1" applyAlignment="1">
      <alignment horizontal="center" vertical="center"/>
    </xf>
    <xf fontId="56" fillId="0" borderId="12" numFmtId="0" xfId="58" applyFont="1" applyBorder="1" applyAlignment="1">
      <alignment horizontal="center" vertical="center"/>
    </xf>
    <xf fontId="56" fillId="0" borderId="13" numFmtId="0" xfId="58" applyFont="1" applyBorder="1" applyAlignment="1">
      <alignment horizontal="center" vertical="center"/>
    </xf>
    <xf fontId="56" fillId="0" borderId="10" numFmtId="0" xfId="58" applyFont="1" applyBorder="1" applyAlignment="1">
      <alignment horizontal="center" vertical="center"/>
    </xf>
    <xf fontId="40" fillId="0" borderId="25" numFmtId="0" xfId="58" applyFont="1" applyBorder="1" applyAlignment="1">
      <alignment horizontal="center" vertical="center"/>
    </xf>
    <xf fontId="56" fillId="0" borderId="27" numFmtId="3" xfId="58" applyNumberFormat="1" applyFont="1" applyBorder="1" applyAlignment="1">
      <alignment horizontal="right" vertical="center"/>
    </xf>
    <xf fontId="56" fillId="0" borderId="28" numFmtId="0" xfId="58" applyFont="1" applyBorder="1" applyAlignment="1">
      <alignment vertical="center"/>
    </xf>
    <xf fontId="58" fillId="0" borderId="27" numFmtId="3" xfId="58" applyNumberFormat="1" applyFont="1" applyBorder="1" applyAlignment="1">
      <alignment vertical="center"/>
    </xf>
    <xf fontId="56" fillId="0" borderId="29" numFmtId="10" xfId="58" applyNumberFormat="1" applyFont="1" applyBorder="1" applyAlignment="1">
      <alignment vertical="center"/>
    </xf>
    <xf fontId="56" fillId="0" borderId="26" numFmtId="3" xfId="58" applyNumberFormat="1" applyFont="1" applyBorder="1" applyAlignment="1">
      <alignment vertical="center"/>
    </xf>
    <xf fontId="56" fillId="0" borderId="30" numFmtId="9" xfId="58" applyNumberFormat="1" applyFont="1" applyBorder="1" applyAlignment="1">
      <alignment vertical="center"/>
    </xf>
    <xf fontId="15" fillId="0" borderId="0" numFmtId="0" xfId="40" applyFont="1"/>
    <xf fontId="56" fillId="0" borderId="31" numFmtId="0" xfId="58" applyFont="1" applyBorder="1" applyAlignment="1">
      <alignment vertical="center"/>
    </xf>
    <xf fontId="56" fillId="0" borderId="22" numFmtId="3" xfId="58" applyNumberFormat="1" applyFont="1" applyBorder="1" applyAlignment="1">
      <alignment vertical="center"/>
    </xf>
    <xf fontId="14" fillId="0" borderId="0" numFmtId="166" xfId="58" applyNumberFormat="1" applyFont="1" applyAlignment="1">
      <alignment vertical="center"/>
    </xf>
    <xf fontId="56" fillId="0" borderId="32" numFmtId="0" xfId="58" applyFont="1" applyBorder="1" applyAlignment="1">
      <alignment vertical="center"/>
    </xf>
    <xf fontId="56" fillId="0" borderId="33" numFmtId="10" xfId="58" applyNumberFormat="1" applyFont="1" applyBorder="1" applyAlignment="1">
      <alignment vertical="center"/>
    </xf>
    <xf fontId="56" fillId="0" borderId="23" numFmtId="10" xfId="58" applyNumberFormat="1" applyFont="1" applyBorder="1" applyAlignment="1">
      <alignment vertical="center"/>
    </xf>
    <xf fontId="56" fillId="0" borderId="34" numFmtId="0" xfId="58" applyFont="1" applyBorder="1" applyAlignment="1">
      <alignment vertical="center"/>
    </xf>
    <xf fontId="14" fillId="0" borderId="35" numFmtId="0" xfId="58" applyFont="1" applyBorder="1" applyAlignment="1">
      <alignment vertical="center"/>
    </xf>
    <xf fontId="55" fillId="0" borderId="35" numFmtId="0" xfId="0" applyFont="1" applyBorder="1"/>
    <xf fontId="14" fillId="0" borderId="36" numFmtId="0" xfId="58" applyFont="1" applyBorder="1" applyAlignment="1">
      <alignment horizontal="left" vertical="center"/>
    </xf>
    <xf fontId="14" fillId="0" borderId="37" numFmtId="1" xfId="58" applyNumberFormat="1" applyFont="1" applyBorder="1" applyAlignment="1">
      <alignment horizontal="center" vertical="center"/>
    </xf>
    <xf fontId="14" fillId="0" borderId="38" numFmtId="1" xfId="58" applyNumberFormat="1" applyFont="1" applyBorder="1" applyAlignment="1">
      <alignment horizontal="center" vertical="center"/>
    </xf>
    <xf fontId="14" fillId="24" borderId="39" numFmtId="1" xfId="58" applyNumberFormat="1" applyFont="1" applyFill="1" applyBorder="1" applyAlignment="1">
      <alignment horizontal="center" vertical="center"/>
    </xf>
    <xf fontId="14" fillId="24" borderId="37" numFmtId="1" xfId="58" applyNumberFormat="1" applyFont="1" applyFill="1" applyBorder="1" applyAlignment="1">
      <alignment horizontal="center" vertical="center"/>
    </xf>
    <xf fontId="14" fillId="24" borderId="10" numFmtId="1" xfId="58" applyNumberFormat="1" applyFont="1" applyFill="1" applyBorder="1" applyAlignment="1">
      <alignment horizontal="center" vertical="center"/>
    </xf>
    <xf fontId="14" fillId="0" borderId="40" numFmtId="0" xfId="58" applyFont="1" applyBorder="1" applyAlignment="1">
      <alignment vertical="center"/>
    </xf>
    <xf fontId="43" fillId="0" borderId="10" numFmtId="10" xfId="63" applyNumberFormat="1" applyFont="1" applyBorder="1" applyAlignment="1">
      <alignment horizontal="center" vertical="center"/>
    </xf>
    <xf fontId="15" fillId="25" borderId="0" numFmtId="0" xfId="40" applyFont="1" applyFill="1"/>
    <xf fontId="14" fillId="25" borderId="41" numFmtId="0" xfId="58" applyFont="1" applyFill="1" applyBorder="1" applyAlignment="1">
      <alignment vertical="center"/>
    </xf>
    <xf fontId="59" fillId="25" borderId="15" numFmtId="166" xfId="71" applyNumberFormat="1" applyFont="1" applyFill="1" applyBorder="1" applyAlignment="1">
      <alignment horizontal="center"/>
    </xf>
    <xf fontId="60" fillId="0" borderId="42" numFmtId="3" xfId="58" applyNumberFormat="1" applyFont="1" applyBorder="1" applyAlignment="1">
      <alignment vertical="center"/>
    </xf>
    <xf fontId="61" fillId="0" borderId="40" numFmtId="0" xfId="58" applyFont="1" applyBorder="1" applyAlignment="1">
      <alignment vertical="center"/>
    </xf>
    <xf fontId="59" fillId="0" borderId="10" numFmtId="166" xfId="71" applyNumberFormat="1" applyFont="1" applyBorder="1" applyAlignment="1">
      <alignment horizontal="center"/>
    </xf>
    <xf fontId="62" fillId="0" borderId="10" numFmtId="166" xfId="71" applyNumberFormat="1" applyFont="1" applyBorder="1" applyAlignment="1">
      <alignment horizontal="center"/>
    </xf>
    <xf fontId="14" fillId="25" borderId="40" numFmtId="0" xfId="58" applyFont="1" applyFill="1" applyBorder="1" applyAlignment="1">
      <alignment vertical="center"/>
    </xf>
    <xf fontId="59" fillId="25" borderId="10" numFmtId="166" xfId="71" applyNumberFormat="1" applyFont="1" applyFill="1" applyBorder="1" applyAlignment="1">
      <alignment horizontal="center"/>
    </xf>
    <xf fontId="59" fillId="25" borderId="0" numFmtId="166" xfId="71" applyNumberFormat="1" applyFont="1" applyFill="1" applyAlignment="1">
      <alignment horizontal="center"/>
    </xf>
    <xf fontId="59" fillId="25" borderId="35" numFmtId="166" xfId="71" applyNumberFormat="1" applyFont="1" applyFill="1" applyBorder="1" applyAlignment="1">
      <alignment horizontal="center"/>
    </xf>
    <xf fontId="14" fillId="25" borderId="43" numFmtId="0" xfId="58" applyFont="1" applyFill="1" applyBorder="1" applyAlignment="1">
      <alignment vertical="center" wrapText="1"/>
    </xf>
    <xf fontId="59" fillId="25" borderId="42" numFmtId="166" xfId="71" applyNumberFormat="1" applyFont="1" applyFill="1" applyBorder="1" applyAlignment="1">
      <alignment horizontal="center"/>
    </xf>
    <xf fontId="59" fillId="25" borderId="44" numFmtId="166" xfId="71" applyNumberFormat="1" applyFont="1" applyFill="1" applyBorder="1" applyAlignment="1">
      <alignment horizontal="center"/>
    </xf>
    <xf fontId="14" fillId="24" borderId="0" numFmtId="0" xfId="58" applyFont="1" applyFill="1" applyAlignment="1">
      <alignment vertical="center"/>
    </xf>
    <xf fontId="14" fillId="24" borderId="45" numFmtId="0" xfId="58" applyFont="1" applyFill="1" applyBorder="1" applyAlignment="1">
      <alignment vertical="center"/>
    </xf>
    <xf fontId="63" fillId="0" borderId="36" numFmtId="0" xfId="58" applyFont="1" applyBorder="1" applyAlignment="1">
      <alignment vertical="center"/>
    </xf>
    <xf fontId="14" fillId="24" borderId="16" numFmtId="1" xfId="58" applyNumberFormat="1" applyFont="1" applyFill="1" applyBorder="1" applyAlignment="1">
      <alignment horizontal="center" vertical="center"/>
    </xf>
    <xf fontId="59" fillId="24" borderId="10" numFmtId="166" xfId="71" applyNumberFormat="1" applyFont="1" applyFill="1" applyBorder="1" applyAlignment="1">
      <alignment horizontal="center"/>
    </xf>
    <xf fontId="14" fillId="0" borderId="43" numFmtId="0" xfId="58" applyFont="1" applyBorder="1" applyAlignment="1">
      <alignment vertical="center"/>
    </xf>
    <xf fontId="59" fillId="0" borderId="42" numFmtId="166" xfId="71" applyNumberFormat="1" applyFont="1" applyBorder="1" applyAlignment="1">
      <alignment horizontal="center"/>
    </xf>
    <xf fontId="59" fillId="24" borderId="42" numFmtId="166" xfId="71" applyNumberFormat="1" applyFont="1" applyFill="1" applyBorder="1" applyAlignment="1">
      <alignment horizontal="center"/>
    </xf>
    <xf fontId="14" fillId="0" borderId="0" numFmtId="3" xfId="58" applyNumberFormat="1" applyFont="1" applyAlignment="1">
      <alignment vertical="center"/>
    </xf>
    <xf fontId="14" fillId="0" borderId="0" numFmtId="3" xfId="58" applyNumberFormat="1" applyFont="1" applyAlignment="1">
      <alignment horizontal="center" vertical="center"/>
    </xf>
    <xf fontId="14" fillId="24" borderId="0" numFmtId="3" xfId="58" applyNumberFormat="1" applyFont="1" applyFill="1" applyAlignment="1">
      <alignment horizontal="center" vertical="center"/>
    </xf>
    <xf fontId="14" fillId="24" borderId="35" numFmtId="3" xfId="58" applyNumberFormat="1" applyFont="1" applyFill="1" applyBorder="1" applyAlignment="1">
      <alignment horizontal="center" vertical="center"/>
    </xf>
    <xf fontId="15" fillId="24" borderId="0" numFmtId="0" xfId="40" applyFont="1" applyFill="1"/>
    <xf fontId="55" fillId="24" borderId="0" numFmtId="0" xfId="0" applyFont="1" applyFill="1"/>
    <xf fontId="63" fillId="25" borderId="40" numFmtId="0" xfId="58" applyFont="1" applyFill="1" applyBorder="1" applyAlignment="1">
      <alignment vertical="center"/>
    </xf>
    <xf fontId="63" fillId="25" borderId="10" numFmtId="166" xfId="71" applyNumberFormat="1" applyFont="1" applyFill="1" applyBorder="1" applyAlignment="1">
      <alignment horizontal="center" vertical="center"/>
    </xf>
    <xf fontId="59" fillId="25" borderId="10" numFmtId="166" xfId="71" applyNumberFormat="1" applyFont="1" applyFill="1" applyBorder="1" applyAlignment="1">
      <alignment horizontal="center" vertical="center"/>
    </xf>
    <xf fontId="14" fillId="25" borderId="40" numFmtId="0" xfId="58" applyFont="1" applyFill="1" applyBorder="1" applyAlignment="1">
      <alignment horizontal="left" vertical="center"/>
    </xf>
    <xf fontId="59" fillId="25" borderId="16" numFmtId="166" xfId="71" applyNumberFormat="1" applyFont="1" applyFill="1" applyBorder="1" applyAlignment="1">
      <alignment horizontal="center"/>
    </xf>
    <xf fontId="14" fillId="0" borderId="40" numFmtId="0" xfId="58" applyFont="1" applyBorder="1" applyAlignment="1">
      <alignment horizontal="left" vertical="center"/>
    </xf>
    <xf fontId="59" fillId="0" borderId="10" numFmtId="3" xfId="58" applyNumberFormat="1" applyFont="1" applyBorder="1" applyAlignment="1">
      <alignment vertical="center"/>
    </xf>
    <xf fontId="59" fillId="0" borderId="10" numFmtId="166" xfId="71" applyNumberFormat="1" applyFont="1" applyBorder="1" applyAlignment="1">
      <alignment horizontal="center" vertical="center"/>
    </xf>
    <xf fontId="59" fillId="24" borderId="10" numFmtId="166" xfId="71" applyNumberFormat="1" applyFont="1" applyFill="1" applyBorder="1" applyAlignment="1">
      <alignment horizontal="center" vertical="center"/>
    </xf>
    <xf fontId="63" fillId="0" borderId="32" numFmtId="0" xfId="56" applyFont="1" applyBorder="1" applyAlignment="1">
      <alignment vertical="center" wrapText="1"/>
    </xf>
    <xf fontId="63" fillId="0" borderId="10" numFmtId="166" xfId="71" applyNumberFormat="1" applyFont="1" applyBorder="1" applyAlignment="1">
      <alignment horizontal="center" vertical="center"/>
    </xf>
    <xf fontId="63" fillId="24" borderId="10" numFmtId="166" xfId="71" applyNumberFormat="1" applyFont="1" applyFill="1" applyBorder="1" applyAlignment="1">
      <alignment horizontal="center" vertical="center"/>
    </xf>
    <xf fontId="59" fillId="0" borderId="40" numFmtId="0" xfId="56" applyFont="1" applyBorder="1" applyAlignment="1">
      <alignment vertical="center"/>
    </xf>
    <xf fontId="59" fillId="24" borderId="10" numFmtId="3" xfId="58" applyNumberFormat="1" applyFont="1" applyFill="1" applyBorder="1" applyAlignment="1">
      <alignment vertical="center"/>
    </xf>
    <xf fontId="63" fillId="0" borderId="40" numFmtId="0" xfId="56" applyFont="1" applyBorder="1" applyAlignment="1">
      <alignment vertical="center"/>
    </xf>
    <xf fontId="63" fillId="0" borderId="46" numFmtId="0" xfId="56" applyFont="1" applyBorder="1" applyAlignment="1">
      <alignment vertical="center"/>
    </xf>
    <xf fontId="63" fillId="0" borderId="42" numFmtId="166" xfId="71" applyNumberFormat="1" applyFont="1" applyBorder="1" applyAlignment="1">
      <alignment horizontal="center" vertical="center"/>
    </xf>
    <xf fontId="63" fillId="24" borderId="42" numFmtId="166" xfId="71" applyNumberFormat="1" applyFont="1" applyFill="1" applyBorder="1" applyAlignment="1">
      <alignment horizontal="center" vertical="center"/>
    </xf>
    <xf fontId="64" fillId="0" borderId="0" numFmtId="167" xfId="58" applyNumberFormat="1" applyFont="1" applyAlignment="1">
      <alignment horizontal="center" vertical="center"/>
    </xf>
    <xf fontId="63" fillId="0" borderId="36" numFmtId="0" xfId="56" applyFont="1" applyBorder="1" applyAlignment="1">
      <alignment vertical="center"/>
    </xf>
    <xf fontId="14" fillId="24" borderId="10" numFmtId="3" xfId="58" applyNumberFormat="1" applyFont="1" applyFill="1" applyBorder="1" applyAlignment="1">
      <alignment vertical="center"/>
    </xf>
    <xf fontId="63" fillId="25" borderId="40" numFmtId="0" xfId="56" applyFont="1" applyFill="1" applyBorder="1" applyAlignment="1">
      <alignment vertical="center"/>
    </xf>
    <xf fontId="59" fillId="0" borderId="10" numFmtId="168" xfId="71" applyNumberFormat="1" applyFont="1" applyBorder="1" applyAlignment="1">
      <alignment horizontal="center"/>
    </xf>
    <xf fontId="59" fillId="24" borderId="10" numFmtId="168" xfId="71" applyNumberFormat="1" applyFont="1" applyFill="1" applyBorder="1" applyAlignment="1">
      <alignment horizontal="center"/>
    </xf>
    <xf fontId="63" fillId="0" borderId="32" numFmtId="0" xfId="56" applyFont="1" applyBorder="1" applyAlignment="1">
      <alignment horizontal="left" vertical="top"/>
    </xf>
    <xf fontId="63" fillId="0" borderId="10" numFmtId="169" xfId="63" applyNumberFormat="1" applyFont="1" applyBorder="1" applyAlignment="1">
      <alignment horizontal="center" vertical="center"/>
    </xf>
    <xf fontId="63" fillId="24" borderId="10" numFmtId="169" xfId="63" applyNumberFormat="1" applyFont="1" applyFill="1" applyBorder="1" applyAlignment="1">
      <alignment horizontal="center" vertical="center"/>
    </xf>
    <xf fontId="63" fillId="0" borderId="10" numFmtId="160" xfId="71" applyNumberFormat="1" applyFont="1" applyBorder="1" applyAlignment="1">
      <alignment horizontal="center" vertical="center"/>
    </xf>
    <xf fontId="65" fillId="0" borderId="10" numFmtId="160" xfId="71" applyNumberFormat="1" applyFont="1" applyBorder="1" applyAlignment="1">
      <alignment horizontal="center" vertical="center"/>
    </xf>
    <xf fontId="63" fillId="24" borderId="10" numFmtId="160" xfId="71" applyNumberFormat="1" applyFont="1" applyFill="1" applyBorder="1" applyAlignment="1">
      <alignment horizontal="center" vertical="center"/>
    </xf>
    <xf fontId="63" fillId="0" borderId="43" numFmtId="0" xfId="56" applyFont="1" applyBorder="1" applyAlignment="1">
      <alignment vertical="center"/>
    </xf>
    <xf fontId="63" fillId="0" borderId="42" numFmtId="160" xfId="71" applyNumberFormat="1" applyFont="1" applyBorder="1" applyAlignment="1">
      <alignment horizontal="center" vertical="center"/>
    </xf>
    <xf fontId="65" fillId="0" borderId="42" numFmtId="160" xfId="71" applyNumberFormat="1" applyFont="1" applyBorder="1" applyAlignment="1">
      <alignment horizontal="center" vertical="center"/>
    </xf>
    <xf fontId="63" fillId="24" borderId="42" numFmtId="160" xfId="71" applyNumberFormat="1" applyFont="1" applyFill="1" applyBorder="1" applyAlignment="1">
      <alignment horizontal="center" vertical="center"/>
    </xf>
    <xf fontId="14" fillId="0" borderId="0" numFmtId="1" xfId="58" applyNumberFormat="1" applyFont="1" applyAlignment="1">
      <alignment vertical="center"/>
    </xf>
    <xf fontId="33" fillId="0" borderId="47" numFmtId="0" xfId="0" applyFont="1" applyBorder="1" applyAlignment="1">
      <alignment horizontal="left" vertical="center" wrapText="1"/>
    </xf>
    <xf fontId="33" fillId="0" borderId="0" numFmtId="0" xfId="0" applyFont="1" applyAlignment="1">
      <alignment horizontal="left" vertical="center" wrapText="1"/>
    </xf>
    <xf fontId="33" fillId="0" borderId="48" numFmtId="0" xfId="58" applyFont="1" applyBorder="1" applyAlignment="1">
      <alignment horizontal="left" vertical="center" wrapText="1"/>
    </xf>
    <xf fontId="33" fillId="0" borderId="49" numFmtId="0" xfId="58" applyFont="1" applyBorder="1" applyAlignment="1">
      <alignment horizontal="left" vertical="center" wrapText="1"/>
    </xf>
    <xf fontId="33" fillId="0" borderId="49" numFmtId="0" xfId="58" applyFont="1" applyBorder="1" applyAlignment="1">
      <alignment vertical="center"/>
    </xf>
    <xf fontId="33" fillId="0" borderId="0" numFmtId="0" xfId="58" applyFont="1" applyAlignment="1">
      <alignment horizontal="left" vertical="center" wrapText="1"/>
    </xf>
    <xf fontId="1" fillId="0" borderId="0" numFmtId="0" xfId="56" applyFont="1"/>
    <xf fontId="40" fillId="0" borderId="0" numFmtId="0" xfId="40" applyFont="1" applyAlignment="1">
      <alignment horizontal="left" vertical="center" wrapText="1"/>
    </xf>
    <xf fontId="1" fillId="0" borderId="0" numFmtId="0" xfId="56" applyFont="1" applyAlignment="1">
      <alignment horizontal="left"/>
    </xf>
    <xf fontId="66" fillId="0" borderId="10" numFmtId="0" xfId="39" applyFont="1" applyBorder="1" applyAlignment="1">
      <alignment wrapText="1"/>
    </xf>
    <xf fontId="66" fillId="0" borderId="10" numFmtId="0" xfId="39" applyFont="1" applyBorder="1"/>
    <xf fontId="60" fillId="26" borderId="10" numFmtId="10" xfId="58" applyNumberFormat="1" applyFont="1" applyFill="1" applyBorder="1" applyAlignment="1">
      <alignment vertical="center"/>
    </xf>
    <xf fontId="66" fillId="26" borderId="10" numFmtId="10" xfId="39" applyNumberFormat="1" applyFont="1" applyFill="1" applyBorder="1"/>
    <xf fontId="66" fillId="27" borderId="10" numFmtId="10" xfId="39" applyNumberFormat="1" applyFont="1" applyFill="1" applyBorder="1"/>
    <xf fontId="42" fillId="0" borderId="0" numFmtId="0" xfId="58" applyFont="1" applyAlignment="1">
      <alignment vertical="center" wrapText="1"/>
    </xf>
    <xf fontId="66" fillId="0" borderId="12" numFmtId="0" xfId="39" applyFont="1" applyBorder="1"/>
    <xf fontId="66" fillId="0" borderId="12" numFmtId="10" xfId="39" applyNumberFormat="1" applyFont="1" applyBorder="1"/>
    <xf fontId="66" fillId="0" borderId="0" numFmtId="0" xfId="39" applyFont="1" applyAlignment="1">
      <alignment wrapText="1"/>
    </xf>
    <xf fontId="66" fillId="26" borderId="10" numFmtId="0" xfId="39" applyFont="1" applyFill="1" applyBorder="1"/>
    <xf fontId="42" fillId="26" borderId="10" numFmtId="3" xfId="58" applyNumberFormat="1" applyFont="1" applyFill="1" applyBorder="1" applyAlignment="1">
      <alignment horizontal="right" vertical="center"/>
    </xf>
    <xf fontId="42" fillId="27" borderId="10" numFmtId="3" xfId="58" applyNumberFormat="1" applyFont="1" applyFill="1" applyBorder="1" applyAlignment="1">
      <alignment horizontal="right" vertical="center"/>
    </xf>
    <xf fontId="60" fillId="26" borderId="10" numFmtId="167" xfId="58" applyNumberFormat="1" applyFont="1" applyFill="1" applyBorder="1" applyAlignment="1">
      <alignment horizontal="right" vertical="center"/>
    </xf>
    <xf fontId="60" fillId="27" borderId="10" numFmtId="167" xfId="58" applyNumberFormat="1" applyFont="1" applyFill="1" applyBorder="1" applyAlignment="1">
      <alignment horizontal="right" vertical="center"/>
    </xf>
    <xf fontId="14" fillId="0" borderId="0" numFmtId="164" xfId="58" applyNumberFormat="1" applyFont="1" applyAlignment="1">
      <alignment vertical="center"/>
    </xf>
    <xf fontId="15" fillId="0" borderId="0" numFmtId="0" xfId="39" applyFont="1" applyAlignment="1">
      <alignment wrapText="1"/>
    </xf>
    <xf fontId="15" fillId="0" borderId="0" numFmtId="0" xfId="39" applyFont="1"/>
    <xf fontId="15" fillId="0" borderId="0" numFmtId="166" xfId="39" applyNumberFormat="1" applyFont="1"/>
    <xf fontId="14" fillId="0" borderId="0" numFmtId="0" xfId="43" applyFont="1"/>
    <xf fontId="27" fillId="0" borderId="0" numFmtId="0" xfId="43" applyFont="1" applyAlignment="1">
      <alignment horizontal="center" vertical="top" wrapText="1"/>
    </xf>
    <xf fontId="14" fillId="0" borderId="0" numFmtId="0" xfId="43" applyFont="1" applyAlignment="1">
      <alignment horizontal="right"/>
    </xf>
    <xf fontId="14" fillId="0" borderId="0" numFmtId="0" xfId="43" applyFont="1" applyAlignment="1">
      <alignment horizontal="left" wrapText="1"/>
    </xf>
    <xf fontId="27" fillId="0" borderId="10" numFmtId="0" xfId="43" applyFont="1" applyBorder="1" applyAlignment="1">
      <alignment horizontal="center" vertical="center" wrapText="1"/>
    </xf>
    <xf fontId="27" fillId="0" borderId="10" numFmtId="0" xfId="43" applyFont="1" applyBorder="1" applyAlignment="1">
      <alignment horizontal="center" vertical="center"/>
    </xf>
    <xf fontId="27" fillId="0" borderId="15" numFmtId="0" xfId="43" applyFont="1" applyBorder="1" applyAlignment="1">
      <alignment horizontal="center" vertical="center" wrapText="1"/>
    </xf>
    <xf fontId="27" fillId="0" borderId="10" numFmtId="0" xfId="0" applyFont="1" applyBorder="1" applyAlignment="1">
      <alignment horizontal="center" vertical="center" wrapText="1"/>
    </xf>
    <xf fontId="27" fillId="0" borderId="19" numFmtId="0" xfId="43" applyFont="1" applyBorder="1" applyAlignment="1">
      <alignment horizontal="center" vertical="center" wrapText="1"/>
    </xf>
    <xf fontId="27" fillId="0" borderId="10" numFmtId="0" xfId="43" applyFont="1" applyBorder="1" applyAlignment="1">
      <alignment horizontal="center" vertical="top" wrapText="1"/>
    </xf>
    <xf fontId="27" fillId="0" borderId="16" numFmtId="0" xfId="43" applyFont="1" applyBorder="1" applyAlignment="1">
      <alignment horizontal="center" vertical="center" wrapText="1"/>
    </xf>
    <xf fontId="27" fillId="0" borderId="10" numFmtId="0" xfId="43" applyFont="1" applyBorder="1" applyAlignment="1">
      <alignment vertical="top" wrapText="1"/>
    </xf>
    <xf fontId="14" fillId="0" borderId="10" numFmtId="0" xfId="43" applyFont="1" applyBorder="1" applyAlignment="1">
      <alignment horizontal="center" vertical="top" wrapText="1"/>
    </xf>
    <xf fontId="14" fillId="0" borderId="10" numFmtId="0" xfId="43" applyFont="1" applyBorder="1"/>
    <xf fontId="14" fillId="0" borderId="10" numFmtId="0" xfId="43" applyFont="1" applyBorder="1" applyAlignment="1">
      <alignment vertical="top" wrapText="1"/>
    </xf>
    <xf fontId="14" fillId="25" borderId="10" numFmtId="0" xfId="43" applyFont="1" applyFill="1" applyBorder="1" applyAlignment="1">
      <alignment horizontal="center" vertical="center" wrapText="1"/>
    </xf>
    <xf fontId="14" fillId="0" borderId="10" numFmtId="0" xfId="43" applyFont="1" applyBorder="1" applyAlignment="1">
      <alignment horizontal="justify" vertical="top" wrapText="1"/>
    </xf>
    <xf fontId="14" fillId="0" borderId="10" numFmtId="0" xfId="43" applyFont="1" applyBorder="1" applyAlignment="1">
      <alignment horizontal="left" vertical="top" wrapText="1"/>
    </xf>
    <xf fontId="27" fillId="0" borderId="10" numFmtId="170" xfId="43" applyNumberFormat="1" applyFont="1" applyBorder="1" applyAlignment="1">
      <alignment horizontal="right" vertical="top" wrapText="1"/>
    </xf>
    <xf fontId="14" fillId="0" borderId="10" numFmtId="14" xfId="43" applyNumberFormat="1" applyFont="1" applyBorder="1" applyAlignment="1">
      <alignment horizontal="center" vertical="center" wrapText="1"/>
    </xf>
    <xf fontId="14" fillId="25" borderId="10" numFmtId="9" xfId="43" applyNumberFormat="1" applyFont="1" applyFill="1" applyBorder="1" applyAlignment="1">
      <alignment horizontal="center" vertical="center" wrapText="1"/>
    </xf>
    <xf fontId="14" fillId="0" borderId="10" numFmtId="0" xfId="43" applyFont="1" applyBorder="1" applyAlignment="1">
      <alignment horizontal="center" vertical="center" wrapText="1"/>
    </xf>
    <xf fontId="14" fillId="0" borderId="0" numFmtId="0" xfId="43" applyFont="1" applyAlignment="1">
      <alignment vertical="top" wrapText="1"/>
    </xf>
    <xf fontId="29" fillId="0" borderId="0" numFmtId="0" xfId="54" applyFont="1" applyAlignment="1">
      <alignment vertical="center"/>
    </xf>
    <xf fontId="67" fillId="0" borderId="0" numFmtId="0" xfId="43" applyFont="1" applyAlignment="1">
      <alignment vertical="center"/>
    </xf>
    <xf fontId="68" fillId="0" borderId="0" numFmtId="0" xfId="54" applyFont="1" applyAlignment="1">
      <alignment horizontal="center" vertical="center"/>
    </xf>
    <xf fontId="14" fillId="0" borderId="0" numFmtId="0" xfId="54" applyFont="1" applyAlignment="1">
      <alignment horizontal="center" vertical="center"/>
    </xf>
    <xf fontId="25" fillId="0" borderId="0" numFmtId="0" xfId="54" applyFont="1" applyAlignment="1">
      <alignment vertical="center"/>
    </xf>
    <xf fontId="25" fillId="0" borderId="0" numFmtId="0" xfId="43" applyFont="1"/>
    <xf fontId="68" fillId="0" borderId="0" numFmtId="0" xfId="54" applyFont="1" applyAlignment="1">
      <alignment horizontal="center" vertical="center" wrapText="1"/>
    </xf>
    <xf fontId="14" fillId="0" borderId="0" numFmtId="0" xfId="43" applyFont="1" applyAlignment="1">
      <alignment horizontal="center"/>
    </xf>
    <xf fontId="27" fillId="0" borderId="0" numFmtId="0" xfId="43" applyFont="1" applyAlignment="1">
      <alignment horizontal="center"/>
    </xf>
    <xf fontId="37" fillId="0" borderId="15" numFmtId="0" xfId="43" applyFont="1" applyBorder="1" applyAlignment="1">
      <alignment horizontal="center" vertical="center" wrapText="1"/>
    </xf>
    <xf fontId="27" fillId="0" borderId="11" numFmtId="0" xfId="59" applyFont="1" applyBorder="1" applyAlignment="1">
      <alignment horizontal="center" vertical="center"/>
    </xf>
    <xf fontId="27" fillId="0" borderId="12" numFmtId="0" xfId="59" applyFont="1" applyBorder="1" applyAlignment="1">
      <alignment horizontal="center" vertical="center"/>
    </xf>
    <xf fontId="27" fillId="0" borderId="10" numFmtId="0" xfId="59" applyFont="1" applyBorder="1" applyAlignment="1">
      <alignment horizontal="center" vertical="center" wrapText="1"/>
    </xf>
    <xf fontId="27" fillId="0" borderId="0" numFmtId="0" xfId="59" applyFont="1"/>
    <xf fontId="37" fillId="0" borderId="19" numFmtId="0" xfId="43" applyFont="1" applyBorder="1" applyAlignment="1">
      <alignment horizontal="center" vertical="center" wrapText="1"/>
    </xf>
    <xf fontId="14" fillId="0" borderId="15" numFmtId="0" xfId="43" applyFont="1" applyBorder="1" applyAlignment="1">
      <alignment horizontal="center" vertical="center" wrapText="1"/>
    </xf>
    <xf fontId="37" fillId="0" borderId="16" numFmtId="0" xfId="43" applyFont="1" applyBorder="1" applyAlignment="1">
      <alignment horizontal="center" vertical="center" wrapText="1"/>
    </xf>
    <xf fontId="27" fillId="0" borderId="10" numFmtId="0" xfId="43" applyFont="1" applyBorder="1" applyAlignment="1">
      <alignment horizontal="center" textRotation="90" vertical="center" wrapText="1"/>
    </xf>
    <xf fontId="27" fillId="0" borderId="10" numFmtId="49" xfId="43" applyNumberFormat="1" applyFont="1" applyBorder="1" applyAlignment="1">
      <alignment horizontal="center" vertical="center" wrapText="1"/>
    </xf>
    <xf fontId="27" fillId="0" borderId="10" numFmtId="0" xfId="43" applyFont="1" applyBorder="1" applyAlignment="1">
      <alignment horizontal="left" vertical="center" wrapText="1"/>
    </xf>
    <xf fontId="27" fillId="0" borderId="10" numFmtId="171" xfId="43" applyNumberFormat="1" applyFont="1" applyBorder="1" applyAlignment="1">
      <alignment horizontal="center" vertical="center" wrapText="1"/>
    </xf>
    <xf fontId="37" fillId="0" borderId="10" numFmtId="2" xfId="43" applyNumberFormat="1" applyFont="1" applyBorder="1" applyAlignment="1">
      <alignment horizontal="center" vertical="center" wrapText="1"/>
    </xf>
    <xf fontId="37" fillId="0" borderId="10" numFmtId="171" xfId="43" applyNumberFormat="1" applyFont="1" applyBorder="1" applyAlignment="1">
      <alignment horizontal="center" vertical="center" wrapText="1"/>
    </xf>
    <xf fontId="14" fillId="0" borderId="10" numFmtId="49" xfId="43" applyNumberFormat="1" applyFont="1" applyBorder="1" applyAlignment="1">
      <alignment horizontal="center" vertical="center" wrapText="1"/>
    </xf>
    <xf fontId="14" fillId="0" borderId="10" numFmtId="0" xfId="43" applyFont="1" applyBorder="1" applyAlignment="1">
      <alignment horizontal="left" vertical="center" wrapText="1"/>
    </xf>
    <xf fontId="27" fillId="0" borderId="10" numFmtId="171" xfId="43" applyNumberFormat="1" applyFont="1" applyBorder="1" applyAlignment="1">
      <alignment horizontal="center" vertical="center"/>
    </xf>
    <xf fontId="14" fillId="0" borderId="10" numFmtId="171" xfId="43" applyNumberFormat="1" applyFont="1" applyBorder="1" applyAlignment="1">
      <alignment horizontal="center" vertical="center" wrapText="1"/>
    </xf>
    <xf fontId="14" fillId="0" borderId="10" numFmtId="171" xfId="0" applyNumberFormat="1" applyFont="1" applyBorder="1" applyAlignment="1">
      <alignment horizontal="center" vertical="center"/>
    </xf>
    <xf fontId="14" fillId="0" borderId="19" numFmtId="0" xfId="43" applyFont="1" applyBorder="1" applyAlignment="1">
      <alignment horizontal="left" vertical="center" wrapText="1"/>
    </xf>
    <xf fontId="27" fillId="0" borderId="0" numFmtId="0" xfId="43" applyFont="1"/>
    <xf fontId="27" fillId="0" borderId="10" numFmtId="171" xfId="0" applyNumberFormat="1" applyFont="1" applyBorder="1" applyAlignment="1">
      <alignment horizontal="center" vertical="center"/>
    </xf>
    <xf fontId="42" fillId="0" borderId="10" numFmtId="0" xfId="49" applyFont="1" applyBorder="1" applyAlignment="1">
      <alignment horizontal="left" vertical="center" wrapText="1"/>
    </xf>
    <xf fontId="69" fillId="0" borderId="10" numFmtId="171" xfId="49" applyNumberFormat="1" applyFont="1" applyBorder="1" applyAlignment="1">
      <alignment horizontal="center" vertical="center" wrapText="1"/>
    </xf>
    <xf fontId="69" fillId="0" borderId="10" numFmtId="0" xfId="49" applyFont="1" applyBorder="1" applyAlignment="1">
      <alignment horizontal="left" vertical="center" wrapText="1"/>
    </xf>
    <xf fontId="42" fillId="0" borderId="16" numFmtId="0" xfId="49" applyFont="1" applyBorder="1" applyAlignment="1">
      <alignment horizontal="left" vertical="center" wrapText="1"/>
    </xf>
    <xf fontId="69" fillId="0" borderId="16" numFmtId="171" xfId="49" applyNumberFormat="1" applyFont="1" applyBorder="1" applyAlignment="1">
      <alignment horizontal="center" vertical="center" wrapText="1"/>
    </xf>
    <xf fontId="14" fillId="0" borderId="0" numFmtId="0" xfId="43" applyFont="1" applyAlignment="1">
      <alignment horizontal="center" vertical="center" wrapText="1"/>
    </xf>
    <xf fontId="14" fillId="0" borderId="0" numFmtId="0" xfId="43" applyFont="1" applyAlignment="1">
      <alignment horizontal="left" vertical="center" wrapText="1"/>
    </xf>
    <xf fontId="14" fillId="0" borderId="0" numFmtId="0" xfId="43" applyFont="1" applyAlignment="1">
      <alignment wrapText="1"/>
    </xf>
    <xf fontId="14" fillId="0" borderId="0" numFmtId="0" xfId="43" applyFont="1" applyAlignment="1">
      <alignment horizontal="left"/>
    </xf>
    <xf fontId="38" fillId="0" borderId="14" numFmtId="0" xfId="53" applyFont="1" applyBorder="1" applyAlignment="1">
      <alignment horizontal="center"/>
    </xf>
    <xf fontId="37" fillId="0" borderId="15" numFmtId="0" xfId="53" applyFont="1" applyBorder="1" applyAlignment="1">
      <alignment horizontal="center" vertical="center" wrapText="1"/>
    </xf>
    <xf fontId="37" fillId="0" borderId="17" numFmtId="0" xfId="53" applyFont="1" applyBorder="1" applyAlignment="1">
      <alignment horizontal="center" vertical="center" wrapText="1"/>
    </xf>
    <xf fontId="37" fillId="0" borderId="11" numFmtId="0" xfId="53" applyFont="1" applyBorder="1" applyAlignment="1">
      <alignment horizontal="center" vertical="center" wrapText="1"/>
    </xf>
    <xf fontId="37" fillId="0" borderId="12" numFmtId="0" xfId="53" applyFont="1" applyBorder="1" applyAlignment="1">
      <alignment horizontal="center" vertical="center" wrapText="1"/>
    </xf>
    <xf fontId="37" fillId="0" borderId="13" numFmtId="0" xfId="53" applyFont="1" applyBorder="1" applyAlignment="1">
      <alignment horizontal="center" vertical="center" wrapText="1"/>
    </xf>
    <xf fontId="37" fillId="0" borderId="10" numFmtId="0" xfId="53" applyFont="1" applyBorder="1" applyAlignment="1">
      <alignment horizontal="center" vertical="center" wrapText="1"/>
    </xf>
    <xf fontId="37" fillId="0" borderId="10" numFmtId="0" xfId="53" applyFont="1" applyBorder="1" applyAlignment="1">
      <alignment horizontal="center" textRotation="90" vertical="center" wrapText="1"/>
    </xf>
    <xf fontId="27" fillId="0" borderId="10" numFmtId="0" xfId="53" applyFont="1" applyBorder="1" applyAlignment="1" applyProtection="1">
      <alignment horizontal="center" textRotation="90" vertical="center" wrapText="1"/>
    </xf>
    <xf fontId="70" fillId="0" borderId="10" numFmtId="0" xfId="53" applyFont="1" applyBorder="1" applyAlignment="1">
      <alignment horizontal="center" vertical="center" wrapText="1"/>
    </xf>
    <xf fontId="37" fillId="0" borderId="19" numFmtId="0" xfId="53" applyFont="1" applyBorder="1" applyAlignment="1">
      <alignment horizontal="center" vertical="center" wrapText="1"/>
    </xf>
    <xf fontId="37" fillId="0" borderId="25" numFmtId="0" xfId="53" applyFont="1" applyBorder="1" applyAlignment="1">
      <alignment horizontal="center" vertical="center" wrapText="1"/>
    </xf>
    <xf fontId="37" fillId="0" borderId="15" numFmtId="0" xfId="53" applyFont="1" applyBorder="1" applyAlignment="1">
      <alignment horizontal="center" textRotation="90" vertical="center" wrapText="1"/>
    </xf>
    <xf fontId="69" fillId="0" borderId="15" numFmtId="0" xfId="49" applyFont="1" applyBorder="1" applyAlignment="1">
      <alignment horizontal="center" textRotation="90" vertical="center" wrapText="1"/>
    </xf>
    <xf fontId="27" fillId="0" borderId="15" numFmtId="0" xfId="43" applyFont="1" applyBorder="1" applyAlignment="1">
      <alignment horizontal="center" textRotation="90" vertical="center" wrapText="1"/>
    </xf>
    <xf fontId="37" fillId="0" borderId="15" numFmtId="0" xfId="53" applyFont="1" applyBorder="1" applyAlignment="1">
      <alignment horizontal="center" vertical="center"/>
    </xf>
    <xf fontId="27" fillId="0" borderId="15" numFmtId="0" xfId="53" applyFont="1" applyBorder="1" applyAlignment="1" applyProtection="1">
      <alignment horizontal="center" vertical="center" wrapText="1"/>
    </xf>
    <xf fontId="38" fillId="0" borderId="10" numFmtId="0" xfId="53" applyFont="1" applyBorder="1" applyAlignment="1">
      <alignment horizontal="center" vertical="center" wrapText="1"/>
    </xf>
    <xf fontId="37" fillId="0" borderId="16" numFmtId="0" xfId="53" applyFont="1" applyBorder="1" applyAlignment="1">
      <alignment horizontal="center" vertical="center" wrapText="1"/>
    </xf>
    <xf fontId="37" fillId="0" borderId="20" numFmtId="0" xfId="53" applyFont="1" applyBorder="1" applyAlignment="1">
      <alignment horizontal="center" vertical="center" wrapText="1"/>
    </xf>
    <xf fontId="37" fillId="0" borderId="16" numFmtId="0" xfId="53" applyFont="1" applyBorder="1" applyAlignment="1">
      <alignment horizontal="center" textRotation="90" vertical="center" wrapText="1"/>
    </xf>
    <xf fontId="69" fillId="0" borderId="16" numFmtId="0" xfId="49" applyFont="1" applyBorder="1" applyAlignment="1">
      <alignment horizontal="center" textRotation="90" vertical="center" wrapText="1"/>
    </xf>
    <xf fontId="27" fillId="0" borderId="16" numFmtId="0" xfId="43" applyFont="1" applyBorder="1" applyAlignment="1">
      <alignment horizontal="center" textRotation="90" vertical="center" wrapText="1"/>
    </xf>
    <xf fontId="37" fillId="0" borderId="16" numFmtId="0" xfId="53" applyFont="1" applyBorder="1" applyAlignment="1">
      <alignment horizontal="center" vertical="center"/>
    </xf>
    <xf fontId="37" fillId="0" borderId="10" numFmtId="0" xfId="53" applyFont="1" applyBorder="1" applyAlignment="1">
      <alignment horizontal="center" vertical="center"/>
    </xf>
    <xf fontId="27" fillId="0" borderId="16" numFmtId="0" xfId="53" applyFont="1" applyBorder="1" applyAlignment="1" applyProtection="1">
      <alignment horizontal="center" vertical="center" wrapText="1"/>
    </xf>
    <xf fontId="71" fillId="0" borderId="0" numFmtId="0" xfId="53" applyFont="1"/>
    <xf fontId="71" fillId="0" borderId="10" numFmtId="0" xfId="53" applyFont="1" applyBorder="1" applyAlignment="1">
      <alignment horizontal="center" vertical="center"/>
    </xf>
    <xf fontId="72" fillId="0" borderId="0" numFmtId="0" xfId="53" applyFont="1"/>
    <xf fontId="40" fillId="0" borderId="10" numFmtId="1" xfId="53" applyNumberFormat="1" applyFont="1" applyBorder="1" applyAlignment="1">
      <alignment horizontal="center" vertical="center"/>
    </xf>
    <xf fontId="72" fillId="0" borderId="10" numFmtId="49" xfId="53" applyNumberFormat="1" applyFont="1" applyBorder="1" applyAlignment="1">
      <alignment horizontal="center" vertical="center"/>
    </xf>
    <xf fontId="72" fillId="0" borderId="10" numFmtId="172" xfId="53" applyNumberFormat="1" applyFont="1" applyBorder="1" applyAlignment="1">
      <alignment horizontal="center" vertical="center"/>
    </xf>
    <xf fontId="72" fillId="0" borderId="10" numFmtId="1" xfId="53" applyNumberFormat="1" applyFont="1" applyBorder="1" applyAlignment="1">
      <alignment horizontal="center" vertical="center"/>
    </xf>
    <xf fontId="72" fillId="0" borderId="10" numFmtId="49" xfId="53" applyNumberFormat="1" applyFont="1" applyBorder="1" applyAlignment="1">
      <alignment horizontal="center" vertical="center" wrapText="1"/>
    </xf>
    <xf fontId="72" fillId="0" borderId="10" numFmtId="167" xfId="53" applyNumberFormat="1" applyFont="1" applyBorder="1" applyAlignment="1">
      <alignment horizontal="center" vertical="center"/>
    </xf>
    <xf fontId="72" fillId="0" borderId="10" numFmtId="1" xfId="53" applyNumberFormat="1" applyFont="1" applyBorder="1" applyAlignment="1">
      <alignment horizontal="center" vertical="center" wrapText="1"/>
    </xf>
    <xf fontId="72" fillId="0" borderId="10" numFmtId="167" xfId="53" applyNumberFormat="1" applyFont="1" applyBorder="1" applyAlignment="1">
      <alignment horizontal="center" vertical="center" wrapText="1"/>
    </xf>
    <xf fontId="72" fillId="0" borderId="10" numFmtId="14" xfId="53" applyNumberFormat="1" applyFont="1" applyBorder="1" applyAlignment="1">
      <alignment horizontal="center" vertical="center"/>
    </xf>
    <xf fontId="72" fillId="0" borderId="10" numFmtId="14" xfId="53" applyNumberFormat="1" applyFont="1" applyBorder="1" applyAlignment="1">
      <alignment horizontal="center" vertical="center" wrapText="1"/>
    </xf>
    <xf fontId="73" fillId="0" borderId="10" numFmtId="1" xfId="53" applyNumberFormat="1" applyFont="1" applyBorder="1" applyAlignment="1">
      <alignment horizontal="center" vertical="center"/>
    </xf>
    <xf fontId="71" fillId="0" borderId="10" numFmtId="49" xfId="53" applyNumberFormat="1" applyFont="1" applyBorder="1" applyAlignment="1">
      <alignment horizontal="center" vertical="center"/>
    </xf>
    <xf fontId="71" fillId="0" borderId="10" numFmtId="172" xfId="53" applyNumberFormat="1" applyFont="1" applyBorder="1" applyAlignment="1">
      <alignment horizontal="center" vertical="center"/>
    </xf>
    <xf fontId="71" fillId="0" borderId="10" numFmtId="1" xfId="53" applyNumberFormat="1" applyFont="1" applyBorder="1" applyAlignment="1">
      <alignment horizontal="center" vertical="center"/>
    </xf>
    <xf fontId="71" fillId="0" borderId="10" numFmtId="167" xfId="53" applyNumberFormat="1" applyFont="1" applyBorder="1" applyAlignment="1">
      <alignment horizontal="center" vertical="center"/>
    </xf>
    <xf fontId="71" fillId="0" borderId="10" numFmtId="49" xfId="53" applyNumberFormat="1" applyFont="1" applyBorder="1" applyAlignment="1">
      <alignment horizontal="center" vertical="center" wrapText="1"/>
    </xf>
    <xf fontId="71" fillId="0" borderId="10" numFmtId="14" xfId="53" applyNumberFormat="1" applyFont="1" applyBorder="1" applyAlignment="1">
      <alignment horizontal="center" vertical="center"/>
    </xf>
    <xf fontId="71" fillId="0" borderId="10" numFmtId="14" xfId="53" applyNumberFormat="1" applyFont="1" applyBorder="1" applyAlignment="1">
      <alignment horizontal="center" vertical="center" wrapText="1"/>
    </xf>
    <xf fontId="43" fillId="0" borderId="0" numFmtId="167" xfId="53" applyNumberFormat="1" applyFont="1"/>
    <xf fontId="59" fillId="0" borderId="0" numFmtId="0" xfId="43" applyFont="1"/>
    <xf fontId="29" fillId="0" borderId="0" numFmtId="0" xfId="43" applyFont="1" applyAlignment="1">
      <alignment horizontal="center"/>
    </xf>
    <xf fontId="29" fillId="0" borderId="0" numFmtId="0" xfId="43" applyFont="1"/>
    <xf fontId="74" fillId="0" borderId="0" numFmtId="2" xfId="43" applyNumberFormat="1" applyFont="1" applyAlignment="1">
      <alignment horizontal="right" vertical="top" wrapText="1"/>
    </xf>
    <xf fontId="63" fillId="0" borderId="0" numFmtId="0" xfId="43" applyFont="1" applyAlignment="1">
      <alignment horizontal="center" wrapText="1"/>
    </xf>
    <xf fontId="63" fillId="0" borderId="0" numFmtId="0" xfId="43" applyFont="1" applyAlignment="1">
      <alignment horizontal="center"/>
    </xf>
    <xf fontId="59" fillId="0" borderId="0" numFmtId="0" xfId="43" applyFont="1" applyAlignment="1">
      <alignment horizontal="right"/>
    </xf>
    <xf fontId="63" fillId="0" borderId="50" numFmtId="0" xfId="43" applyFont="1" applyBorder="1" applyAlignment="1">
      <alignment horizontal="justify"/>
    </xf>
    <xf fontId="33" fillId="0" borderId="50" numFmtId="0" xfId="54" applyFont="1" applyBorder="1" applyAlignment="1">
      <alignment vertical="center" wrapText="1"/>
    </xf>
    <xf fontId="59" fillId="0" borderId="50" numFmtId="0" xfId="43" applyFont="1" applyBorder="1" applyAlignment="1">
      <alignment horizontal="justify"/>
    </xf>
    <xf fontId="59" fillId="0" borderId="51" numFmtId="0" xfId="43" applyFont="1" applyBorder="1" applyAlignment="1">
      <alignment horizontal="justify"/>
    </xf>
    <xf fontId="63" fillId="0" borderId="50" numFmtId="0" xfId="43" applyFont="1" applyBorder="1" applyAlignment="1">
      <alignment vertical="top" wrapText="1"/>
    </xf>
    <xf fontId="63" fillId="0" borderId="52" numFmtId="0" xfId="43" applyFont="1" applyBorder="1" applyAlignment="1">
      <alignment vertical="top" wrapText="1"/>
    </xf>
    <xf fontId="59" fillId="0" borderId="53" numFmtId="0" xfId="43" applyFont="1" applyBorder="1" applyAlignment="1">
      <alignment horizontal="justify" vertical="top" wrapText="1"/>
    </xf>
    <xf fontId="63" fillId="0" borderId="52" numFmtId="0" xfId="43" applyFont="1" applyBorder="1" applyAlignment="1">
      <alignment horizontal="justify" vertical="top" wrapText="1"/>
    </xf>
    <xf fontId="59" fillId="0" borderId="50" numFmtId="2" xfId="43" applyNumberFormat="1" applyFont="1" applyBorder="1" applyAlignment="1">
      <alignment horizontal="justify" vertical="top" wrapText="1"/>
    </xf>
    <xf fontId="59" fillId="0" borderId="50" numFmtId="0" xfId="43" applyFont="1" applyBorder="1" applyAlignment="1">
      <alignment horizontal="justify" vertical="top" wrapText="1"/>
    </xf>
    <xf fontId="63" fillId="0" borderId="50" numFmtId="0" xfId="43" applyFont="1" applyBorder="1" applyAlignment="1">
      <alignment horizontal="justify" vertical="top" wrapText="1"/>
    </xf>
    <xf fontId="59" fillId="0" borderId="50" numFmtId="10" xfId="63" applyNumberFormat="1" applyFont="1" applyBorder="1" applyAlignment="1">
      <alignment horizontal="justify" vertical="top" wrapText="1"/>
    </xf>
    <xf fontId="0" fillId="0" borderId="0" numFmtId="0" xfId="0"/>
    <xf fontId="59" fillId="28" borderId="50" numFmtId="0" xfId="43" applyFont="1" applyFill="1" applyBorder="1" applyAlignment="1">
      <alignment horizontal="justify" vertical="top" wrapText="1"/>
    </xf>
    <xf fontId="59" fillId="28" borderId="50" numFmtId="2" xfId="43" applyNumberFormat="1" applyFont="1" applyFill="1" applyBorder="1" applyAlignment="1">
      <alignment horizontal="justify" vertical="top" wrapText="1"/>
    </xf>
    <xf fontId="63" fillId="0" borderId="51" numFmtId="0" xfId="43" applyFont="1" applyBorder="1" applyAlignment="1">
      <alignment vertical="top" wrapText="1"/>
    </xf>
    <xf fontId="59" fillId="0" borderId="51" numFmtId="0" xfId="43" applyFont="1" applyBorder="1" applyAlignment="1">
      <alignment vertical="top" wrapText="1"/>
    </xf>
    <xf fontId="63" fillId="0" borderId="50" numFmtId="10" xfId="63" applyNumberFormat="1" applyFont="1" applyBorder="1" applyAlignment="1">
      <alignment horizontal="justify" vertical="top" wrapText="1"/>
    </xf>
    <xf fontId="63" fillId="0" borderId="50" numFmtId="2" xfId="43" applyNumberFormat="1" applyFont="1" applyBorder="1" applyAlignment="1">
      <alignment horizontal="justify" vertical="top" wrapText="1"/>
    </xf>
    <xf fontId="14" fillId="0" borderId="0" numFmtId="2" xfId="43" applyNumberFormat="1" applyFont="1"/>
    <xf fontId="63" fillId="0" borderId="53" numFmtId="2" xfId="43" applyNumberFormat="1" applyFont="1" applyBorder="1" applyAlignment="1">
      <alignment horizontal="justify" vertical="top" wrapText="1"/>
    </xf>
    <xf fontId="59" fillId="0" borderId="54" numFmtId="0" xfId="43" applyFont="1" applyBorder="1" applyAlignment="1">
      <alignment vertical="top" wrapText="1"/>
    </xf>
    <xf fontId="59" fillId="0" borderId="52" numFmtId="0" xfId="43" applyFont="1" applyBorder="1" applyAlignment="1">
      <alignment vertical="top" wrapText="1"/>
    </xf>
    <xf fontId="59" fillId="0" borderId="50" numFmtId="0" xfId="43" applyFont="1" applyBorder="1" applyAlignment="1">
      <alignment vertical="top" wrapText="1"/>
    </xf>
    <xf fontId="59" fillId="0" borderId="55" numFmtId="0" xfId="43" applyFont="1" applyBorder="1" applyAlignment="1">
      <alignment vertical="top" wrapText="1"/>
    </xf>
    <xf fontId="63" fillId="0" borderId="51" numFmtId="0" xfId="43" applyFont="1" applyBorder="1" applyAlignment="1">
      <alignment horizontal="left" vertical="center" wrapText="1"/>
    </xf>
    <xf fontId="59" fillId="0" borderId="51" numFmtId="2" xfId="43" applyNumberFormat="1" applyFont="1" applyBorder="1" applyAlignment="1">
      <alignment horizontal="left" vertical="top" wrapText="1"/>
    </xf>
    <xf fontId="59" fillId="0" borderId="56" numFmtId="0" xfId="43" applyFont="1" applyBorder="1" applyAlignment="1">
      <alignment horizontal="justify" vertical="top" wrapText="1"/>
    </xf>
    <xf fontId="59" fillId="0" borderId="55" numFmtId="14" xfId="43" applyNumberFormat="1" applyFont="1" applyBorder="1" applyAlignment="1">
      <alignment horizontal="justify" vertical="top" wrapText="1"/>
    </xf>
    <xf fontId="59" fillId="0" borderId="55" numFmtId="0" xfId="43" applyFont="1" applyBorder="1" applyAlignment="1">
      <alignment horizontal="justify" vertical="top" wrapText="1"/>
    </xf>
    <xf fontId="63" fillId="0" borderId="51" numFmtId="0" xfId="43" applyFont="1" applyBorder="1" applyAlignment="1">
      <alignment horizontal="center" vertical="center" wrapText="1"/>
    </xf>
    <xf fontId="59" fillId="0" borderId="51" numFmtId="0" xfId="43" applyFont="1" applyBorder="1" applyAlignment="1">
      <alignment horizontal="left" vertical="top" wrapText="1"/>
    </xf>
    <xf fontId="59" fillId="0" borderId="54" numFmtId="0" xfId="43" applyFont="1" applyBorder="1" applyAlignment="1">
      <alignment horizontal="left" vertical="top" wrapText="1"/>
    </xf>
    <xf fontId="59" fillId="0" borderId="52" numFmtId="0" xfId="43" applyFont="1" applyBorder="1"/>
    <xf fontId="59" fillId="0" borderId="52" numFmtId="0" xfId="43" applyFont="1" applyBorder="1" applyAlignment="1">
      <alignment horizontal="left" vertical="top" wrapText="1"/>
    </xf>
    <xf fontId="63" fillId="0" borderId="0" numFmtId="1" xfId="43" applyNumberFormat="1" applyFont="1" applyAlignment="1">
      <alignment horizontal="left" vertical="top"/>
    </xf>
    <xf fontId="59" fillId="0" borderId="0" numFmtId="49" xfId="43" applyNumberFormat="1" applyFont="1" applyAlignment="1">
      <alignment horizontal="left" vertical="top" wrapText="1"/>
    </xf>
    <xf fontId="59" fillId="0" borderId="0" numFmtId="49" xfId="43" applyNumberFormat="1" applyFont="1" applyAlignment="1">
      <alignment horizontal="left" vertical="top"/>
    </xf>
    <xf fontId="59" fillId="0" borderId="0" numFmtId="0" xfId="43" applyFont="1" applyAlignment="1">
      <alignment horizontal="center" vertical="center"/>
    </xf>
  </cellXfs>
  <cellStyles count="76">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2 2" xfId="40"/>
    <cellStyle name="Обычный 2 3" xfId="41"/>
    <cellStyle name="Обычный 25" xfId="42"/>
    <cellStyle name="Обычный 3" xfId="43"/>
    <cellStyle name="Обычный 3 2" xfId="44"/>
    <cellStyle name="Обычный 3 2 2 2" xfId="45"/>
    <cellStyle name="Обычный 3 21" xfId="46"/>
    <cellStyle name="Обычный 4" xfId="47"/>
    <cellStyle name="Обычный 4 2" xfId="48"/>
    <cellStyle name="Обычный 5" xfId="49"/>
    <cellStyle name="Обычный 6" xfId="50"/>
    <cellStyle name="Обычный 6 2" xfId="51"/>
    <cellStyle name="Обычный 6 2 2" xfId="52"/>
    <cellStyle name="Обычный 6 2 3" xfId="53"/>
    <cellStyle name="Обычный 7" xfId="54"/>
    <cellStyle name="Обычный 7 2" xfId="55"/>
    <cellStyle name="Обычный 7 2 2" xfId="56"/>
    <cellStyle name="Обычный 8" xfId="57"/>
    <cellStyle name="Обычный_Форматы по компаниям от 12.03" xfId="58"/>
    <cellStyle name="Обычный_Форматы по компаниям_last" xfId="59"/>
    <cellStyle name="Плохой 2" xfId="60"/>
    <cellStyle name="Пояснение 2" xfId="61"/>
    <cellStyle name="Примечание 2" xfId="62"/>
    <cellStyle name="Процентный" xfId="63" builtinId="5"/>
    <cellStyle name="Процентный 2" xfId="64"/>
    <cellStyle name="Процентный 3" xfId="65"/>
    <cellStyle name="Процентный 4" xfId="66"/>
    <cellStyle name="Связанная ячейка 2" xfId="67"/>
    <cellStyle name="Стиль 1" xfId="68"/>
    <cellStyle name="Текст предупреждения 2" xfId="69"/>
    <cellStyle name="Финансовый 12" xfId="70"/>
    <cellStyle name="Финансовый 2" xfId="71"/>
    <cellStyle name="Финансовый 2 2 2 2 2" xfId="72"/>
    <cellStyle name="Финансовый 3" xfId="73"/>
    <cellStyle name="Финансовый 4 2" xfId="74"/>
    <cellStyle name="Хороший 2" xfId="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ru-RU"/>
  <c:roundedCorners val="0"/>
  <mc:AlternateContent>
    <mc:Choice Requires="c14">
      <c14:style val="102"/>
    </mc:Choice>
    <mc:Fallback>
      <c:style val="2"/>
    </mc:Fallback>
  </mc:AlternateContent>
  <c:chart>
    <c:title>
      <c:tx>
        <c:rich>
          <a:bodyPr/>
          <a:lstStyle/>
          <a:p>
            <a:pPr>
              <a:defRPr sz="1100" b="0" i="0" u="none" strike="noStrike">
                <a:solidFill>
                  <a:srgbClr val="000000"/>
                </a:solidFill>
                <a:latin typeface="PF Din Text Cond Pro Light"/>
                <a:ea typeface="Calibri"/>
                <a:cs typeface="Calibri"/>
              </a:defRPr>
            </a:pPr>
            <a:r>
              <a:rPr lang="ru-RU" sz="1100" b="0">
                <a:latin typeface="PF Din Text Cond Pro Light"/>
              </a:rPr>
              <a:t>Денежный поток на собственный капитал, руб.</a:t>
            </a:r>
            <a:endParaRPr/>
          </a:p>
        </c:rich>
      </c:tx>
      <c:layout>
        <c:manualLayout>
          <c:xMode val="edge"/>
          <c:yMode val="edge"/>
          <c:x val="0.240332"/>
          <c:y val="0.009930"/>
        </c:manualLayout>
      </c:layout>
      <c:overlay val="0"/>
      <c:spPr bwMode="auto">
        <a:prstGeom prst="rect">
          <a:avLst/>
        </a:prstGeom>
        <a:noFill/>
        <a:ln w="25400">
          <a:noFill/>
        </a:ln>
      </c:spPr>
    </c:title>
    <c:autoTitleDeleted val="0"/>
    <c:plotArea>
      <c:layout>
        <c:manualLayout>
          <c:layoutTarget val="inner"/>
          <c:xMode val="edge"/>
          <c:yMode val="edge"/>
          <c:x val="0.074119"/>
          <c:y val="0.102881"/>
          <c:w val="0.924666"/>
          <c:h val="0.831276"/>
        </c:manualLayout>
      </c:layout>
      <c:lineChart>
        <c:grouping val="standard"/>
        <c:varyColors val="0"/>
        <c:ser>
          <c:idx val="0"/>
          <c:order val="0"/>
          <c:tx>
            <c:strRef>
              <c:f xml:space="preserve">'5. анализ эконом эфф '!$A$89</c:f>
              <c:strCache>
                <c:ptCount val="1"/>
                <c:pt idx="0">
                  <c:v xml:space="preserve">Дисконтированный денежный поток нарастающим итогом (PV)</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 xml:space="preserve">'5. анализ эконом эфф '!$B$89:$L$89</c:f>
              <c:numCache>
                <c:formatCode xml:space="preserve">_-* #\ ##0\ _₽_-;\-* #\ ##0\ _₽_-;_-* "-"??\ _₽_-;_-@_-</c:formatCode>
                <c:ptCount val="11"/>
                <c:pt idx="0">
                  <c:v>-14615406.19215092</c:v>
                </c:pt>
                <c:pt idx="1">
                  <c:v>-543873.5893599075</c:v>
                </c:pt>
                <c:pt idx="2">
                  <c:v>6209437.441304357</c:v>
                </c:pt>
                <c:pt idx="3">
                  <c:v>6041497.102880494</c:v>
                </c:pt>
                <c:pt idx="4">
                  <c:v>5877328.810871979</c:v>
                </c:pt>
                <c:pt idx="5">
                  <c:v>5716905.657448395</c:v>
                </c:pt>
                <c:pt idx="6">
                  <c:v>5560195.699994119</c:v>
                </c:pt>
                <c:pt idx="7">
                  <c:v>5407162.506830631</c:v>
                </c:pt>
                <c:pt idx="8">
                  <c:v>5257765.659933366</c:v>
                </c:pt>
                <c:pt idx="9">
                  <c:v>5111961.21772964</c:v>
                </c:pt>
                <c:pt idx="10">
                  <c:v>4969702.1408505365</c:v>
                </c:pt>
              </c:numCache>
            </c:numRef>
          </c:val>
          <c:smooth val="0"/>
        </c:ser>
        <c:ser>
          <c:idx val="1"/>
          <c:order val="1"/>
          <c:tx>
            <c:strRef>
              <c:f xml:space="preserve">'5. анализ эконом эфф '!$A$90</c:f>
              <c:strCache>
                <c:ptCount val="1"/>
                <c:pt idx="0">
                  <c:v xml:space="preserve">Чистая приведённая стоимость без учета продажи (NPV) </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 xml:space="preserve">'5. анализ эконом эфф '!$B$90:$L$90</c:f>
              <c:numCache>
                <c:formatCode xml:space="preserve">_-* #\ ##0\ _₽_-;\-* #\ ##0\ _₽_-;_-* "-"??\ _₽_-;_-@_-</c:formatCode>
                <c:ptCount val="11"/>
                <c:pt idx="0">
                  <c:v>-14615406.19215092</c:v>
                </c:pt>
                <c:pt idx="1">
                  <c:v>-15159279.781510828</c:v>
                </c:pt>
                <c:pt idx="2">
                  <c:v>-8949842.34020647</c:v>
                </c:pt>
                <c:pt idx="3">
                  <c:v>-2908345.2373259766</c:v>
                </c:pt>
                <c:pt idx="4">
                  <c:v>2968983.5735460026</c:v>
                </c:pt>
                <c:pt idx="5">
                  <c:v>8685889.230994398</c:v>
                </c:pt>
                <c:pt idx="6">
                  <c:v>14246084.930988517</c:v>
                </c:pt>
                <c:pt idx="7">
                  <c:v>19653247.437819146</c:v>
                </c:pt>
                <c:pt idx="8">
                  <c:v>24911013.09775251</c:v>
                </c:pt>
                <c:pt idx="9">
                  <c:v>30022974.31548215</c:v>
                </c:pt>
                <c:pt idx="10">
                  <c:v>34992676.45633268</c:v>
                </c:pt>
              </c:numCache>
            </c:numRef>
          </c:val>
          <c:smooth val="0"/>
        </c:ser>
        <c:dLbls>
          <c:showBubbleSize val="0"/>
          <c:showCatName val="0"/>
          <c:showLeaderLines val="0"/>
          <c:showLegendKey val="0"/>
          <c:showPercent val="0"/>
          <c:showSerName val="0"/>
          <c:showVal val="0"/>
        </c:dLbls>
        <c:smooth val="0"/>
        <c:axId val="246431976"/>
        <c:axId val="197855384"/>
      </c:lineChart>
      <c:catAx>
        <c:axId val="24643197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97855384"/>
        <c:crosses val="autoZero"/>
        <c:auto val="1"/>
        <c:lblAlgn val="ctr"/>
        <c:lblOffset val="100"/>
        <c:noMultiLvlLbl val="0"/>
      </c:catAx>
      <c:valAx>
        <c:axId val="197855384"/>
        <c:scaling>
          <c:orientation val="minMax"/>
        </c:scaling>
        <c:delete val="0"/>
        <c:axPos val="l"/>
        <c:majorGridlines>
          <c:spPr bwMode="auto"/>
        </c:majorGridlines>
        <c:numFmt formatCode="_-* #\ ##0\ _₽_-;\-* #\ ##0\ _₽_-;_-* &quot;-&quot;??\ _₽_-;_-@_-" sourceLinked="1"/>
        <c:majorTickMark val="out"/>
        <c:minorTickMark val="none"/>
        <c:tickLblPos val="nextTo"/>
        <c:txPr>
          <a:bodyPr rot="0" vert="horz"/>
          <a:lstStyle/>
          <a:p>
            <a:pPr>
              <a:defRPr sz="800" b="0" i="0" u="none" strike="noStrike">
                <a:solidFill>
                  <a:srgbClr val="000000"/>
                </a:solidFill>
                <a:latin typeface="PF Din Text Cond Pro Light"/>
                <a:ea typeface="Calibri"/>
                <a:cs typeface="Calibri"/>
              </a:defRPr>
            </a:pPr>
            <a:endParaRPr lang="ru-RU"/>
          </a:p>
        </c:txPr>
        <c:crossAx val="246431976"/>
        <c:crosses val="autoZero"/>
        <c:crossBetween val="between"/>
        <c:dispUnits>
          <c:builtInUnit val="millions"/>
          <c:dispUnitsLbl>
            <c:layout/>
            <c:txPr>
              <a:bodyPr/>
              <a:lstStyle/>
              <a:p>
                <a:pPr>
                  <a:defRPr>
                    <a:latin typeface="PF Din Text Cond Pro Light"/>
                  </a:defRPr>
                </a:pPr>
                <a:endParaRPr lang="ru-RU"/>
              </a:p>
            </c:txPr>
          </c:dispUnitsLbl>
        </c:dispUnits>
      </c:valAx>
    </c:plotArea>
    <c:legend>
      <c:legendPos val="b"/>
      <c:layout>
        <c:manualLayout>
          <c:xMode val="edge"/>
          <c:yMode val="edge"/>
          <c:x val="0.061994"/>
          <c:y val="0.935087"/>
          <c:w val="0.900000"/>
          <c:h val="0.064913"/>
        </c:manualLayout>
      </c:layout>
      <c:overlay val="0"/>
      <c:txPr>
        <a:bodyPr/>
        <a:lstStyle/>
        <a:p>
          <a:pPr>
            <a:defRPr sz="900" b="0" i="0" u="none" strike="noStrike">
              <a:solidFill>
                <a:srgbClr val="000000"/>
              </a:solidFill>
              <a:latin typeface="PF Din Text Cond Pro Light"/>
              <a:ea typeface="Calibri"/>
              <a:cs typeface="Calibri"/>
            </a:defRPr>
          </a:pPr>
          <a:endParaRPr lang="ru-RU"/>
        </a:p>
      </c:txPr>
    </c:legend>
    <c:plotVisOnly val="1"/>
    <c:dispBlanksAs val="zero"/>
    <c:showDLblsOverMax val="0"/>
  </c:chart>
  <c:spPr bwMode="auto">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l="0.70000000000000062" r="0.70000000000000062" t="0.75000000000000555" b="0.75000000000000555" header="0.30000000000000032" footer="0.30000000000000032"/>
    <c:pageSetup orientation="portrait"/>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xdr:col>
      <xdr:colOff>10434</xdr:colOff>
      <xdr:row>31</xdr:row>
      <xdr:rowOff>117476</xdr:rowOff>
    </xdr:from>
    <xdr:to>
      <xdr:col>6</xdr:col>
      <xdr:colOff>1099911</xdr:colOff>
      <xdr:row>45</xdr:row>
      <xdr:rowOff>127000</xdr:rowOff>
    </xdr:to>
    <xdr:graphicFrame>
      <xdr:nvGraphicFramePr>
        <xdr:cNvPr id="2" name="Диаграмма 1"/>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31" zoomScale="80" workbookViewId="0">
      <selection activeCell="C40" activeCellId="0" sqref="C40"/>
    </sheetView>
  </sheetViews>
  <sheetFormatPr defaultColWidth="9.140625" defaultRowHeight="14.25"/>
  <cols>
    <col customWidth="1" min="1" max="1" style="1" width="6.140625"/>
    <col customWidth="1" min="2" max="2" style="1" width="53.5703125"/>
    <col customWidth="1" min="3" max="3" style="1" width="91.42578125"/>
    <col customWidth="1" min="4" max="4" style="1" width="12"/>
    <col customWidth="1" min="5" max="5" style="1" width="14.42578125"/>
    <col customWidth="1" min="6" max="6" style="1" width="36.5703125"/>
    <col customWidth="1" min="7" max="7" style="1" width="20"/>
    <col customWidth="1" min="8" max="8" style="1" width="25.5703125"/>
    <col customWidth="1" min="9" max="9" style="1" width="16.42578125"/>
    <col min="10" max="16384" style="1" width="9.140625"/>
  </cols>
  <sheetData>
    <row r="1" s="2" customFormat="1" ht="18.75" customHeight="1">
      <c r="A1" s="3"/>
      <c r="C1" s="4" t="s">
        <v>0</v>
      </c>
    </row>
    <row r="2" s="2" customFormat="1" ht="18.75" customHeight="1">
      <c r="A2" s="3"/>
      <c r="C2" s="5" t="s">
        <v>1</v>
      </c>
    </row>
    <row r="3" s="2" customFormat="1" ht="17.25">
      <c r="A3" s="6"/>
      <c r="C3" s="5" t="s">
        <v>2</v>
      </c>
    </row>
    <row r="4" s="2" customFormat="1" ht="17.25">
      <c r="A4" s="6"/>
      <c r="H4" s="5"/>
    </row>
    <row r="5" s="2" customFormat="1" ht="15">
      <c r="A5" s="7" t="s">
        <v>3</v>
      </c>
      <c r="B5" s="7"/>
      <c r="C5" s="7"/>
      <c r="D5" s="8"/>
      <c r="E5" s="8"/>
      <c r="F5" s="8"/>
      <c r="G5" s="8"/>
      <c r="H5" s="8"/>
      <c r="I5" s="8"/>
      <c r="J5" s="8"/>
    </row>
    <row r="6" s="2" customFormat="1" ht="17.25">
      <c r="A6" s="9"/>
      <c r="B6" s="3"/>
      <c r="C6" s="3"/>
      <c r="H6" s="5"/>
    </row>
    <row r="7" s="2" customFormat="1" ht="17.25">
      <c r="A7" s="10" t="s">
        <v>4</v>
      </c>
      <c r="B7" s="10"/>
      <c r="C7" s="10"/>
      <c r="D7" s="11"/>
      <c r="E7" s="11"/>
      <c r="F7" s="11"/>
      <c r="G7" s="11"/>
      <c r="H7" s="11"/>
      <c r="I7" s="11"/>
      <c r="J7" s="11"/>
      <c r="K7" s="11"/>
      <c r="L7" s="11"/>
      <c r="M7" s="11"/>
      <c r="N7" s="11"/>
      <c r="O7" s="11"/>
      <c r="P7" s="11"/>
      <c r="Q7" s="11"/>
      <c r="R7" s="11"/>
      <c r="S7" s="11"/>
      <c r="T7" s="11"/>
      <c r="U7" s="11"/>
      <c r="V7" s="11"/>
    </row>
    <row r="8" s="2" customFormat="1" ht="17.25">
      <c r="A8" s="10"/>
      <c r="B8" s="10"/>
      <c r="C8" s="10"/>
      <c r="D8" s="12"/>
      <c r="E8" s="12"/>
      <c r="F8" s="12"/>
      <c r="G8" s="12"/>
      <c r="H8" s="12"/>
      <c r="I8" s="11"/>
      <c r="J8" s="11"/>
      <c r="K8" s="11"/>
      <c r="L8" s="11"/>
      <c r="M8" s="11"/>
      <c r="N8" s="11"/>
      <c r="O8" s="11"/>
      <c r="P8" s="11"/>
      <c r="Q8" s="11"/>
      <c r="R8" s="11"/>
      <c r="S8" s="11"/>
      <c r="T8" s="11"/>
      <c r="U8" s="11"/>
      <c r="V8" s="11"/>
    </row>
    <row r="9" s="2" customFormat="1" ht="17.25">
      <c r="A9" s="13" t="s">
        <v>5</v>
      </c>
      <c r="B9" s="13"/>
      <c r="C9" s="13"/>
      <c r="D9" s="14"/>
      <c r="E9" s="14"/>
      <c r="F9" s="14"/>
      <c r="G9" s="14"/>
      <c r="H9" s="14"/>
      <c r="I9" s="11"/>
      <c r="J9" s="11"/>
      <c r="K9" s="11"/>
      <c r="L9" s="11"/>
      <c r="M9" s="11"/>
      <c r="N9" s="11"/>
      <c r="O9" s="11"/>
      <c r="P9" s="11"/>
      <c r="Q9" s="11"/>
      <c r="R9" s="11"/>
      <c r="S9" s="11"/>
      <c r="T9" s="11"/>
      <c r="U9" s="11"/>
      <c r="V9" s="11"/>
    </row>
    <row r="10" s="2" customFormat="1" ht="17.25">
      <c r="A10" s="15" t="s">
        <v>6</v>
      </c>
      <c r="B10" s="15"/>
      <c r="C10" s="15"/>
      <c r="D10" s="16"/>
      <c r="E10" s="16"/>
      <c r="F10" s="16"/>
      <c r="G10" s="16"/>
      <c r="H10" s="16"/>
      <c r="I10" s="11"/>
      <c r="J10" s="11"/>
      <c r="K10" s="11"/>
      <c r="L10" s="11"/>
      <c r="M10" s="11"/>
      <c r="N10" s="11"/>
      <c r="O10" s="11"/>
      <c r="P10" s="11"/>
      <c r="Q10" s="11"/>
      <c r="R10" s="11"/>
      <c r="S10" s="11"/>
      <c r="T10" s="11"/>
      <c r="U10" s="11"/>
      <c r="V10" s="11"/>
    </row>
    <row r="11" s="2" customFormat="1" ht="17.25">
      <c r="A11" s="12"/>
      <c r="B11" s="12"/>
      <c r="C11" s="12"/>
      <c r="D11" s="12"/>
      <c r="E11" s="12"/>
      <c r="F11" s="12"/>
      <c r="G11" s="12"/>
      <c r="H11" s="12"/>
      <c r="I11" s="11"/>
      <c r="J11" s="11"/>
      <c r="K11" s="11"/>
      <c r="L11" s="11"/>
      <c r="M11" s="11"/>
      <c r="N11" s="11"/>
      <c r="O11" s="11"/>
      <c r="P11" s="11"/>
      <c r="Q11" s="11"/>
      <c r="R11" s="11"/>
      <c r="S11" s="11"/>
      <c r="T11" s="11"/>
      <c r="U11" s="11"/>
      <c r="V11" s="11"/>
    </row>
    <row r="12" s="2" customFormat="1" ht="17.25">
      <c r="A12" s="17" t="s">
        <v>7</v>
      </c>
      <c r="B12" s="17"/>
      <c r="C12" s="17"/>
      <c r="D12" s="14"/>
      <c r="E12" s="14"/>
      <c r="F12" s="14"/>
      <c r="G12" s="14"/>
      <c r="H12" s="14"/>
      <c r="I12" s="11"/>
      <c r="J12" s="11"/>
      <c r="K12" s="11"/>
      <c r="L12" s="11"/>
      <c r="M12" s="11"/>
      <c r="N12" s="11"/>
      <c r="O12" s="11"/>
      <c r="P12" s="11"/>
      <c r="Q12" s="11"/>
      <c r="R12" s="11"/>
      <c r="S12" s="11"/>
      <c r="T12" s="11"/>
      <c r="U12" s="11"/>
      <c r="V12" s="11"/>
    </row>
    <row r="13" s="2" customFormat="1" ht="17.25">
      <c r="A13" s="15" t="s">
        <v>8</v>
      </c>
      <c r="B13" s="15"/>
      <c r="C13" s="15"/>
      <c r="D13" s="16"/>
      <c r="E13" s="16"/>
      <c r="F13" s="16"/>
      <c r="G13" s="16"/>
      <c r="H13" s="16"/>
      <c r="I13" s="11"/>
      <c r="J13" s="11"/>
      <c r="K13" s="11"/>
      <c r="L13" s="11"/>
      <c r="M13" s="11"/>
      <c r="N13" s="11"/>
      <c r="O13" s="11"/>
      <c r="P13" s="11"/>
      <c r="Q13" s="11"/>
      <c r="R13" s="11"/>
      <c r="S13" s="11"/>
      <c r="T13" s="11"/>
      <c r="U13" s="11"/>
      <c r="V13" s="11"/>
    </row>
    <row r="14" s="2" customFormat="1" ht="15.75" customHeight="1">
      <c r="A14" s="18"/>
      <c r="B14" s="18"/>
      <c r="C14" s="18"/>
      <c r="D14" s="18"/>
      <c r="E14" s="18"/>
      <c r="F14" s="18"/>
      <c r="G14" s="18"/>
      <c r="H14" s="18"/>
      <c r="I14" s="18"/>
      <c r="J14" s="18"/>
      <c r="K14" s="18"/>
      <c r="L14" s="18"/>
      <c r="M14" s="18"/>
      <c r="N14" s="18"/>
      <c r="O14" s="18"/>
      <c r="P14" s="18"/>
      <c r="Q14" s="18"/>
      <c r="R14" s="18"/>
      <c r="S14" s="18"/>
      <c r="T14" s="18"/>
      <c r="U14" s="18"/>
      <c r="V14" s="18"/>
    </row>
    <row r="15" s="19" customFormat="1" ht="41.25" customHeight="1">
      <c r="A15" s="20" t="s">
        <v>9</v>
      </c>
      <c r="B15" s="20"/>
      <c r="C15" s="20"/>
      <c r="D15" s="14"/>
      <c r="E15" s="14"/>
      <c r="F15" s="14"/>
      <c r="G15" s="14"/>
      <c r="H15" s="14"/>
      <c r="I15" s="14"/>
      <c r="J15" s="14"/>
      <c r="K15" s="14"/>
      <c r="L15" s="14"/>
      <c r="M15" s="14"/>
      <c r="N15" s="14"/>
      <c r="O15" s="14"/>
      <c r="P15" s="14"/>
      <c r="Q15" s="14"/>
      <c r="R15" s="14"/>
      <c r="S15" s="14"/>
      <c r="T15" s="14"/>
      <c r="U15" s="14"/>
      <c r="V15" s="14"/>
    </row>
    <row r="16" s="19" customFormat="1" ht="15" customHeight="1">
      <c r="A16" s="15" t="s">
        <v>10</v>
      </c>
      <c r="B16" s="15"/>
      <c r="C16" s="15"/>
      <c r="D16" s="16"/>
      <c r="E16" s="16"/>
      <c r="F16" s="16"/>
      <c r="G16" s="16"/>
      <c r="H16" s="16"/>
      <c r="I16" s="16"/>
      <c r="J16" s="16"/>
      <c r="K16" s="16"/>
      <c r="L16" s="16"/>
      <c r="M16" s="16"/>
      <c r="N16" s="16"/>
      <c r="O16" s="16"/>
      <c r="P16" s="16"/>
      <c r="Q16" s="16"/>
      <c r="R16" s="16"/>
      <c r="S16" s="16"/>
      <c r="T16" s="16"/>
      <c r="U16" s="16"/>
      <c r="V16" s="16"/>
    </row>
    <row r="17" s="19" customFormat="1" ht="15" customHeight="1">
      <c r="A17" s="18"/>
      <c r="B17" s="18"/>
      <c r="C17" s="18"/>
      <c r="D17" s="18"/>
      <c r="E17" s="18"/>
      <c r="F17" s="18"/>
      <c r="G17" s="18"/>
      <c r="H17" s="18"/>
      <c r="I17" s="18"/>
      <c r="J17" s="18"/>
      <c r="K17" s="18"/>
      <c r="L17" s="18"/>
      <c r="M17" s="18"/>
      <c r="N17" s="18"/>
      <c r="O17" s="18"/>
      <c r="P17" s="18"/>
      <c r="Q17" s="18"/>
      <c r="R17" s="18"/>
      <c r="S17" s="18"/>
    </row>
    <row r="18" s="19" customFormat="1" ht="15" customHeight="1">
      <c r="A18" s="21" t="s">
        <v>11</v>
      </c>
      <c r="B18" s="17"/>
      <c r="C18" s="17"/>
      <c r="D18" s="22"/>
      <c r="E18" s="22"/>
      <c r="F18" s="22"/>
      <c r="G18" s="22"/>
      <c r="H18" s="22"/>
      <c r="I18" s="22"/>
      <c r="J18" s="22"/>
      <c r="K18" s="22"/>
      <c r="L18" s="22"/>
      <c r="M18" s="22"/>
      <c r="N18" s="22"/>
      <c r="O18" s="22"/>
      <c r="P18" s="22"/>
      <c r="Q18" s="22"/>
      <c r="R18" s="22"/>
      <c r="S18" s="22"/>
      <c r="T18" s="22"/>
      <c r="U18" s="22"/>
      <c r="V18" s="22"/>
    </row>
    <row r="19" s="19" customFormat="1" ht="15" customHeight="1">
      <c r="A19" s="16"/>
      <c r="B19" s="16"/>
      <c r="C19" s="16"/>
      <c r="D19" s="16"/>
      <c r="E19" s="16"/>
      <c r="F19" s="16"/>
      <c r="G19" s="16"/>
      <c r="H19" s="16"/>
      <c r="I19" s="18"/>
      <c r="J19" s="18"/>
      <c r="K19" s="18"/>
      <c r="L19" s="18"/>
      <c r="M19" s="18"/>
      <c r="N19" s="18"/>
      <c r="O19" s="18"/>
      <c r="P19" s="18"/>
      <c r="Q19" s="18"/>
      <c r="R19" s="18"/>
      <c r="S19" s="18"/>
    </row>
    <row r="20" s="19" customFormat="1" ht="39.75" customHeight="1">
      <c r="A20" s="23" t="s">
        <v>12</v>
      </c>
      <c r="B20" s="24" t="s">
        <v>13</v>
      </c>
      <c r="C20" s="25" t="s">
        <v>14</v>
      </c>
      <c r="D20" s="16"/>
      <c r="E20" s="16"/>
      <c r="F20" s="16"/>
      <c r="G20" s="16"/>
      <c r="H20" s="16"/>
      <c r="I20" s="18"/>
      <c r="J20" s="18"/>
      <c r="K20" s="18"/>
      <c r="L20" s="18"/>
      <c r="M20" s="18"/>
      <c r="N20" s="18"/>
      <c r="O20" s="18"/>
      <c r="P20" s="18"/>
      <c r="Q20" s="18"/>
      <c r="R20" s="18"/>
      <c r="S20" s="18"/>
      <c r="T20" s="19"/>
      <c r="U20" s="19"/>
      <c r="V20" s="19"/>
    </row>
    <row r="21" s="19" customFormat="1" ht="16.5" customHeight="1">
      <c r="A21" s="25">
        <v>1</v>
      </c>
      <c r="B21" s="24">
        <v>2</v>
      </c>
      <c r="C21" s="25">
        <v>3</v>
      </c>
      <c r="D21" s="16"/>
      <c r="E21" s="16"/>
      <c r="F21" s="16"/>
      <c r="G21" s="16"/>
      <c r="H21" s="16"/>
      <c r="I21" s="18"/>
      <c r="J21" s="18"/>
      <c r="K21" s="18"/>
      <c r="L21" s="18"/>
      <c r="M21" s="18"/>
      <c r="N21" s="18"/>
      <c r="O21" s="18"/>
      <c r="P21" s="18"/>
      <c r="Q21" s="18"/>
      <c r="R21" s="18"/>
      <c r="S21" s="18"/>
      <c r="T21" s="19"/>
      <c r="U21" s="19"/>
      <c r="V21" s="19"/>
    </row>
    <row r="22" s="19" customFormat="1" ht="39" customHeight="1">
      <c r="A22" s="26" t="s">
        <v>15</v>
      </c>
      <c r="B22" s="27" t="s">
        <v>16</v>
      </c>
      <c r="C22" s="28" t="s">
        <v>17</v>
      </c>
      <c r="D22" s="16"/>
      <c r="E22" s="16"/>
      <c r="F22" s="16"/>
      <c r="G22" s="16"/>
      <c r="H22" s="16"/>
      <c r="I22" s="18"/>
      <c r="J22" s="18"/>
      <c r="K22" s="18"/>
      <c r="L22" s="18"/>
      <c r="M22" s="18"/>
      <c r="N22" s="18"/>
      <c r="O22" s="18"/>
      <c r="P22" s="18"/>
      <c r="Q22" s="18"/>
      <c r="R22" s="18"/>
      <c r="S22" s="18"/>
      <c r="T22" s="19"/>
      <c r="U22" s="19"/>
      <c r="V22" s="19"/>
    </row>
    <row r="23" s="19" customFormat="1" ht="60">
      <c r="A23" s="26" t="s">
        <v>18</v>
      </c>
      <c r="B23" s="29" t="s">
        <v>19</v>
      </c>
      <c r="C23" s="28" t="s">
        <v>20</v>
      </c>
      <c r="D23" s="16"/>
      <c r="E23" s="16"/>
      <c r="F23" s="16"/>
      <c r="G23" s="16"/>
      <c r="H23" s="16"/>
      <c r="I23" s="18"/>
      <c r="J23" s="18"/>
      <c r="K23" s="18"/>
      <c r="L23" s="18"/>
      <c r="M23" s="18"/>
      <c r="N23" s="18"/>
      <c r="O23" s="18"/>
      <c r="P23" s="18"/>
      <c r="Q23" s="18"/>
      <c r="R23" s="18"/>
      <c r="S23" s="18"/>
      <c r="T23" s="19"/>
      <c r="U23" s="19"/>
      <c r="V23" s="19"/>
    </row>
    <row r="24" s="19" customFormat="1" ht="22.5" customHeight="1">
      <c r="A24" s="30"/>
      <c r="B24" s="31"/>
      <c r="C24" s="32"/>
      <c r="D24" s="16"/>
      <c r="E24" s="16"/>
      <c r="F24" s="16"/>
      <c r="G24" s="16"/>
      <c r="H24" s="16"/>
      <c r="I24" s="18"/>
      <c r="J24" s="18"/>
      <c r="K24" s="18"/>
      <c r="L24" s="18"/>
      <c r="M24" s="18"/>
      <c r="N24" s="18"/>
      <c r="O24" s="18"/>
      <c r="P24" s="18"/>
      <c r="Q24" s="18"/>
      <c r="R24" s="18"/>
      <c r="S24" s="18"/>
      <c r="T24" s="19"/>
      <c r="U24" s="19"/>
      <c r="V24" s="19"/>
    </row>
    <row r="25" s="19" customFormat="1" ht="53.25" customHeight="1">
      <c r="A25" s="26" t="s">
        <v>21</v>
      </c>
      <c r="B25" s="28" t="s">
        <v>22</v>
      </c>
      <c r="C25" s="23" t="s">
        <v>23</v>
      </c>
      <c r="D25" s="16"/>
      <c r="E25" s="16"/>
      <c r="F25" s="16"/>
      <c r="G25" s="16"/>
      <c r="H25" s="18"/>
      <c r="I25" s="18"/>
      <c r="J25" s="18"/>
      <c r="K25" s="18"/>
      <c r="L25" s="18"/>
      <c r="M25" s="18"/>
      <c r="N25" s="18"/>
      <c r="O25" s="18"/>
      <c r="P25" s="18"/>
      <c r="Q25" s="18"/>
      <c r="R25" s="18"/>
      <c r="S25" s="19"/>
      <c r="T25" s="19"/>
      <c r="U25" s="19"/>
      <c r="V25" s="19"/>
    </row>
    <row r="26" s="19" customFormat="1" ht="42.75" customHeight="1">
      <c r="A26" s="26" t="s">
        <v>24</v>
      </c>
      <c r="B26" s="28" t="s">
        <v>25</v>
      </c>
      <c r="C26" s="23" t="s">
        <v>26</v>
      </c>
      <c r="D26" s="16"/>
      <c r="E26" s="16"/>
      <c r="F26" s="16"/>
      <c r="G26" s="16"/>
      <c r="H26" s="18"/>
      <c r="I26" s="18"/>
      <c r="J26" s="18"/>
      <c r="K26" s="18"/>
      <c r="L26" s="18"/>
      <c r="M26" s="18"/>
      <c r="N26" s="18"/>
      <c r="O26" s="18"/>
      <c r="P26" s="18"/>
      <c r="Q26" s="18"/>
      <c r="R26" s="18"/>
      <c r="S26" s="19"/>
      <c r="T26" s="19"/>
      <c r="U26" s="19"/>
      <c r="V26" s="19"/>
    </row>
    <row r="27" s="19" customFormat="1" ht="45">
      <c r="A27" s="26" t="s">
        <v>27</v>
      </c>
      <c r="B27" s="28" t="s">
        <v>28</v>
      </c>
      <c r="C27" s="23" t="s">
        <v>29</v>
      </c>
      <c r="D27" s="16"/>
      <c r="E27" s="16"/>
      <c r="F27" s="16"/>
      <c r="G27" s="16"/>
      <c r="H27" s="18"/>
      <c r="I27" s="18"/>
      <c r="J27" s="18"/>
      <c r="K27" s="18"/>
      <c r="L27" s="18"/>
      <c r="M27" s="18"/>
      <c r="N27" s="18"/>
      <c r="O27" s="18"/>
      <c r="P27" s="18"/>
      <c r="Q27" s="18"/>
      <c r="R27" s="18"/>
      <c r="S27" s="19"/>
      <c r="T27" s="19"/>
      <c r="U27" s="19"/>
      <c r="V27" s="19"/>
    </row>
    <row r="28" s="19" customFormat="1" ht="42.75" customHeight="1">
      <c r="A28" s="26" t="s">
        <v>30</v>
      </c>
      <c r="B28" s="28" t="s">
        <v>31</v>
      </c>
      <c r="C28" s="23" t="s">
        <v>32</v>
      </c>
      <c r="D28" s="16"/>
      <c r="E28" s="16"/>
      <c r="F28" s="16"/>
      <c r="G28" s="16"/>
      <c r="H28" s="18"/>
      <c r="I28" s="18"/>
      <c r="J28" s="18"/>
      <c r="K28" s="18"/>
      <c r="L28" s="18"/>
      <c r="M28" s="18"/>
      <c r="N28" s="18"/>
      <c r="O28" s="18"/>
      <c r="P28" s="18"/>
      <c r="Q28" s="18"/>
      <c r="R28" s="18"/>
      <c r="S28" s="19"/>
      <c r="T28" s="19"/>
      <c r="U28" s="19"/>
      <c r="V28" s="19"/>
    </row>
    <row r="29" s="19" customFormat="1" ht="51.75" customHeight="1">
      <c r="A29" s="26" t="s">
        <v>33</v>
      </c>
      <c r="B29" s="28" t="s">
        <v>34</v>
      </c>
      <c r="C29" s="23" t="s">
        <v>32</v>
      </c>
      <c r="D29" s="16"/>
      <c r="E29" s="16"/>
      <c r="F29" s="16"/>
      <c r="G29" s="16"/>
      <c r="H29" s="18"/>
      <c r="I29" s="18"/>
      <c r="J29" s="18"/>
      <c r="K29" s="18"/>
      <c r="L29" s="18"/>
      <c r="M29" s="18"/>
      <c r="N29" s="18"/>
      <c r="O29" s="18"/>
      <c r="P29" s="18"/>
      <c r="Q29" s="18"/>
      <c r="R29" s="18"/>
      <c r="S29" s="19"/>
      <c r="T29" s="19"/>
      <c r="U29" s="19"/>
      <c r="V29" s="19"/>
    </row>
    <row r="30" s="19" customFormat="1" ht="51.75" customHeight="1">
      <c r="A30" s="26" t="s">
        <v>35</v>
      </c>
      <c r="B30" s="28" t="s">
        <v>36</v>
      </c>
      <c r="C30" s="23" t="s">
        <v>32</v>
      </c>
      <c r="D30" s="16"/>
      <c r="E30" s="16"/>
      <c r="F30" s="16"/>
      <c r="G30" s="16"/>
      <c r="H30" s="18"/>
      <c r="I30" s="18"/>
      <c r="J30" s="18"/>
      <c r="K30" s="18"/>
      <c r="L30" s="18"/>
      <c r="M30" s="18"/>
      <c r="N30" s="18"/>
      <c r="O30" s="18"/>
      <c r="P30" s="18"/>
      <c r="Q30" s="18"/>
      <c r="R30" s="18"/>
      <c r="S30" s="19"/>
      <c r="T30" s="19"/>
      <c r="U30" s="19"/>
      <c r="V30" s="19"/>
    </row>
    <row r="31" s="19" customFormat="1" ht="51.75" customHeight="1">
      <c r="A31" s="26" t="s">
        <v>37</v>
      </c>
      <c r="B31" s="28" t="s">
        <v>38</v>
      </c>
      <c r="C31" s="23" t="s">
        <v>32</v>
      </c>
      <c r="D31" s="16"/>
      <c r="E31" s="16"/>
      <c r="F31" s="16"/>
      <c r="G31" s="16"/>
      <c r="H31" s="18"/>
      <c r="I31" s="18"/>
      <c r="J31" s="18"/>
      <c r="K31" s="18"/>
      <c r="L31" s="18"/>
      <c r="M31" s="18"/>
      <c r="N31" s="18"/>
      <c r="O31" s="18"/>
      <c r="P31" s="18"/>
      <c r="Q31" s="18"/>
      <c r="R31" s="18"/>
      <c r="S31" s="19"/>
      <c r="T31" s="19"/>
      <c r="U31" s="19"/>
      <c r="V31" s="19"/>
    </row>
    <row r="32" s="19" customFormat="1" ht="51.75" customHeight="1">
      <c r="A32" s="26" t="s">
        <v>39</v>
      </c>
      <c r="B32" s="28" t="s">
        <v>40</v>
      </c>
      <c r="C32" s="23" t="s">
        <v>32</v>
      </c>
      <c r="D32" s="16"/>
      <c r="E32" s="16"/>
      <c r="F32" s="16"/>
      <c r="G32" s="16"/>
      <c r="H32" s="18"/>
      <c r="I32" s="18"/>
      <c r="J32" s="18"/>
      <c r="K32" s="18"/>
      <c r="L32" s="18"/>
      <c r="M32" s="18"/>
      <c r="N32" s="18"/>
      <c r="O32" s="18"/>
      <c r="P32" s="18"/>
      <c r="Q32" s="18"/>
      <c r="R32" s="18"/>
      <c r="S32" s="19"/>
      <c r="T32" s="19"/>
      <c r="U32" s="19"/>
      <c r="V32" s="19"/>
    </row>
    <row r="33" s="19" customFormat="1" ht="101.25" customHeight="1">
      <c r="A33" s="26" t="s">
        <v>41</v>
      </c>
      <c r="B33" s="28" t="s">
        <v>42</v>
      </c>
      <c r="C33" s="23" t="s">
        <v>43</v>
      </c>
      <c r="D33" s="16"/>
      <c r="E33" s="16"/>
      <c r="F33" s="16"/>
      <c r="G33" s="16"/>
      <c r="H33" s="18"/>
      <c r="I33" s="18"/>
      <c r="J33" s="18"/>
      <c r="K33" s="18"/>
      <c r="L33" s="18"/>
      <c r="M33" s="18"/>
      <c r="N33" s="18"/>
      <c r="O33" s="18"/>
      <c r="P33" s="18"/>
      <c r="Q33" s="18"/>
      <c r="R33" s="18"/>
      <c r="S33" s="19"/>
      <c r="T33" s="19"/>
      <c r="U33" s="19"/>
      <c r="V33" s="19"/>
    </row>
    <row r="34" ht="111" customHeight="1">
      <c r="A34" s="26" t="s">
        <v>44</v>
      </c>
      <c r="B34" s="28" t="s">
        <v>45</v>
      </c>
      <c r="C34" s="23" t="s">
        <v>32</v>
      </c>
      <c r="D34" s="1"/>
      <c r="E34" s="1"/>
      <c r="F34" s="1"/>
      <c r="G34" s="1"/>
      <c r="H34" s="1"/>
      <c r="I34" s="1"/>
      <c r="J34" s="1"/>
      <c r="K34" s="1"/>
      <c r="L34" s="1"/>
      <c r="M34" s="1"/>
      <c r="N34" s="1"/>
      <c r="O34" s="1"/>
      <c r="P34" s="1"/>
      <c r="Q34" s="1"/>
      <c r="R34" s="1"/>
      <c r="S34" s="1"/>
      <c r="T34" s="1"/>
      <c r="U34" s="1"/>
      <c r="V34" s="1"/>
    </row>
    <row r="35" ht="58.5" customHeight="1">
      <c r="A35" s="26" t="s">
        <v>46</v>
      </c>
      <c r="B35" s="28" t="s">
        <v>47</v>
      </c>
      <c r="C35" s="23" t="s">
        <v>32</v>
      </c>
      <c r="D35" s="1"/>
      <c r="E35" s="1"/>
      <c r="F35" s="1"/>
      <c r="G35" s="1"/>
      <c r="H35" s="1"/>
      <c r="I35" s="1"/>
      <c r="J35" s="1"/>
      <c r="K35" s="1"/>
      <c r="L35" s="1"/>
      <c r="M35" s="1"/>
      <c r="N35" s="1"/>
      <c r="O35" s="1"/>
      <c r="P35" s="1"/>
      <c r="Q35" s="1"/>
      <c r="R35" s="1"/>
      <c r="S35" s="1"/>
      <c r="T35" s="1"/>
      <c r="U35" s="1"/>
      <c r="V35" s="1"/>
    </row>
    <row r="36" ht="51.75" customHeight="1">
      <c r="A36" s="26" t="s">
        <v>48</v>
      </c>
      <c r="B36" s="28" t="s">
        <v>49</v>
      </c>
      <c r="C36" s="23" t="s">
        <v>32</v>
      </c>
      <c r="D36" s="1"/>
      <c r="E36" s="1"/>
      <c r="F36" s="1"/>
      <c r="G36" s="1"/>
      <c r="H36" s="1"/>
      <c r="I36" s="1"/>
      <c r="J36" s="1"/>
      <c r="K36" s="1"/>
      <c r="L36" s="1"/>
      <c r="M36" s="1"/>
      <c r="N36" s="1"/>
      <c r="O36" s="1"/>
      <c r="P36" s="1"/>
      <c r="Q36" s="1"/>
      <c r="R36" s="1"/>
      <c r="S36" s="1"/>
      <c r="T36" s="1"/>
      <c r="U36" s="1"/>
      <c r="V36" s="1"/>
    </row>
    <row r="37" ht="43.5" customHeight="1">
      <c r="A37" s="26" t="s">
        <v>50</v>
      </c>
      <c r="B37" s="28" t="s">
        <v>51</v>
      </c>
      <c r="C37" s="23" t="s">
        <v>32</v>
      </c>
      <c r="D37" s="1"/>
      <c r="E37" s="1"/>
      <c r="F37" s="1"/>
      <c r="G37" s="1"/>
      <c r="H37" s="1"/>
      <c r="I37" s="1"/>
      <c r="J37" s="1"/>
      <c r="K37" s="1"/>
      <c r="L37" s="1"/>
      <c r="M37" s="1"/>
      <c r="N37" s="1"/>
      <c r="O37" s="1"/>
      <c r="P37" s="1"/>
      <c r="Q37" s="1"/>
      <c r="R37" s="1"/>
      <c r="S37" s="1"/>
      <c r="T37" s="1"/>
      <c r="U37" s="1"/>
      <c r="V37" s="1"/>
    </row>
    <row r="38" ht="43.5" customHeight="1">
      <c r="A38" s="26" t="s">
        <v>52</v>
      </c>
      <c r="B38" s="28" t="s">
        <v>53</v>
      </c>
      <c r="C38" s="23" t="s">
        <v>32</v>
      </c>
      <c r="D38" s="1"/>
      <c r="E38" s="1"/>
      <c r="F38" s="1"/>
      <c r="G38" s="1"/>
      <c r="H38" s="1"/>
      <c r="I38" s="1"/>
      <c r="J38" s="1"/>
      <c r="K38" s="1"/>
      <c r="L38" s="1"/>
      <c r="M38" s="1"/>
      <c r="N38" s="1"/>
      <c r="O38" s="1"/>
      <c r="P38" s="1"/>
      <c r="Q38" s="1"/>
      <c r="R38" s="1"/>
      <c r="S38" s="1"/>
      <c r="T38" s="1"/>
      <c r="U38" s="1"/>
      <c r="V38" s="1"/>
    </row>
    <row r="39" ht="23.25" customHeight="1">
      <c r="A39" s="30"/>
      <c r="B39" s="31"/>
      <c r="C39" s="32"/>
      <c r="D39" s="1"/>
      <c r="E39" s="1"/>
      <c r="F39" s="1"/>
      <c r="G39" s="1"/>
      <c r="H39" s="1"/>
      <c r="I39" s="1"/>
      <c r="J39" s="1"/>
      <c r="K39" s="1"/>
      <c r="L39" s="1"/>
      <c r="M39" s="1"/>
      <c r="N39" s="1"/>
      <c r="O39" s="1"/>
      <c r="P39" s="1"/>
      <c r="Q39" s="1"/>
      <c r="R39" s="1"/>
      <c r="S39" s="1"/>
      <c r="T39" s="1"/>
      <c r="U39" s="1"/>
      <c r="V39" s="1"/>
    </row>
    <row r="40" ht="60">
      <c r="A40" s="26" t="s">
        <v>54</v>
      </c>
      <c r="B40" s="28" t="s">
        <v>55</v>
      </c>
      <c r="C40" s="28" t="str">
        <f>CONCATENATE("Фтз=",ROUND('6.2. Паспорт фин осв ввод'!C24,2)," млн рублей; Фит=",ROUND('6.2. Паспорт фин осв ввод'!C24,2)," млн рублей")</f>
        <v xml:space="preserve">Фтз=29.96 млн рублей; Фит=29.96 млн рублей</v>
      </c>
      <c r="D40" s="1"/>
      <c r="E40" s="1"/>
      <c r="F40" s="1"/>
      <c r="G40" s="1"/>
      <c r="H40" s="1"/>
      <c r="I40" s="1"/>
      <c r="J40" s="1"/>
      <c r="K40" s="1"/>
      <c r="L40" s="1"/>
      <c r="M40" s="1"/>
      <c r="N40" s="1"/>
      <c r="O40" s="1"/>
      <c r="P40" s="1"/>
      <c r="Q40" s="1"/>
      <c r="R40" s="1"/>
      <c r="S40" s="1"/>
      <c r="T40" s="1"/>
      <c r="U40" s="1"/>
      <c r="V40" s="1"/>
    </row>
    <row r="41" ht="105.75" customHeight="1">
      <c r="A41" s="26" t="s">
        <v>56</v>
      </c>
      <c r="B41" s="28" t="s">
        <v>57</v>
      </c>
      <c r="C41" s="28" t="s">
        <v>58</v>
      </c>
      <c r="D41" s="1"/>
      <c r="E41" s="1"/>
      <c r="F41" s="1"/>
      <c r="G41" s="1"/>
      <c r="H41" s="1"/>
      <c r="I41" s="1"/>
      <c r="J41" s="1"/>
      <c r="K41" s="1"/>
      <c r="L41" s="1"/>
      <c r="M41" s="1"/>
      <c r="N41" s="1"/>
      <c r="O41" s="1"/>
      <c r="P41" s="1"/>
      <c r="Q41" s="1"/>
      <c r="R41" s="1"/>
      <c r="S41" s="1"/>
      <c r="T41" s="1"/>
      <c r="U41" s="1"/>
      <c r="V41" s="1"/>
    </row>
    <row r="42" ht="83.25" customHeight="1">
      <c r="A42" s="26" t="s">
        <v>59</v>
      </c>
      <c r="B42" s="28" t="s">
        <v>60</v>
      </c>
      <c r="C42" s="28" t="s">
        <v>58</v>
      </c>
      <c r="D42" s="1"/>
      <c r="E42" s="1"/>
      <c r="F42" s="1"/>
      <c r="G42" s="1"/>
      <c r="H42" s="1"/>
      <c r="I42" s="1"/>
      <c r="J42" s="1"/>
      <c r="K42" s="1"/>
      <c r="L42" s="1"/>
      <c r="M42" s="1"/>
      <c r="N42" s="1"/>
      <c r="O42" s="1"/>
      <c r="P42" s="1"/>
      <c r="Q42" s="1"/>
      <c r="R42" s="1"/>
      <c r="S42" s="1"/>
      <c r="T42" s="1"/>
      <c r="U42" s="1"/>
      <c r="V42" s="1"/>
    </row>
    <row r="43" ht="186" customHeight="1">
      <c r="A43" s="26" t="s">
        <v>61</v>
      </c>
      <c r="B43" s="28" t="s">
        <v>62</v>
      </c>
      <c r="C43" s="28" t="s">
        <v>23</v>
      </c>
      <c r="D43" s="1"/>
      <c r="E43" s="1"/>
      <c r="F43" s="1"/>
      <c r="G43" s="1"/>
      <c r="H43" s="1"/>
      <c r="I43" s="1"/>
      <c r="J43" s="1"/>
      <c r="K43" s="1"/>
      <c r="L43" s="1"/>
      <c r="M43" s="1"/>
      <c r="N43" s="1"/>
      <c r="O43" s="1"/>
      <c r="P43" s="1"/>
      <c r="Q43" s="1"/>
      <c r="R43" s="1"/>
      <c r="S43" s="1"/>
      <c r="T43" s="1"/>
      <c r="U43" s="1"/>
      <c r="V43" s="1"/>
    </row>
    <row r="44" ht="111" customHeight="1">
      <c r="A44" s="26" t="s">
        <v>63</v>
      </c>
      <c r="B44" s="28" t="s">
        <v>64</v>
      </c>
      <c r="C44" s="28" t="s">
        <v>23</v>
      </c>
      <c r="D44" s="1"/>
      <c r="E44" s="1"/>
      <c r="F44" s="1"/>
      <c r="G44" s="1"/>
      <c r="H44" s="1"/>
      <c r="I44" s="1"/>
      <c r="J44" s="1"/>
      <c r="K44" s="1"/>
      <c r="L44" s="1"/>
      <c r="M44" s="1"/>
      <c r="N44" s="1"/>
      <c r="O44" s="1"/>
      <c r="P44" s="1"/>
      <c r="Q44" s="1"/>
      <c r="R44" s="1"/>
      <c r="S44" s="1"/>
      <c r="T44" s="1"/>
      <c r="U44" s="1"/>
      <c r="V44" s="1"/>
    </row>
    <row r="45" ht="120" customHeight="1">
      <c r="A45" s="26" t="s">
        <v>65</v>
      </c>
      <c r="B45" s="28" t="s">
        <v>66</v>
      </c>
      <c r="C45" s="28" t="s">
        <v>23</v>
      </c>
      <c r="D45" s="1"/>
      <c r="E45" s="1"/>
      <c r="F45" s="1"/>
      <c r="G45" s="1"/>
      <c r="H45" s="1"/>
      <c r="I45" s="1"/>
      <c r="J45" s="1"/>
      <c r="K45" s="1"/>
      <c r="L45" s="1"/>
      <c r="M45" s="1"/>
      <c r="N45" s="1"/>
      <c r="O45" s="1"/>
      <c r="P45" s="1"/>
      <c r="Q45" s="1"/>
      <c r="R45" s="1"/>
      <c r="S45" s="1"/>
      <c r="T45" s="1"/>
      <c r="U45" s="1"/>
      <c r="V45" s="1"/>
    </row>
    <row r="46" ht="101.25" customHeight="1">
      <c r="A46" s="26" t="s">
        <v>67</v>
      </c>
      <c r="B46" s="28" t="s">
        <v>68</v>
      </c>
      <c r="C46" s="28" t="s">
        <v>23</v>
      </c>
      <c r="D46" s="1"/>
      <c r="E46" s="1"/>
      <c r="F46" s="1"/>
      <c r="G46" s="1"/>
      <c r="H46" s="1"/>
      <c r="I46" s="1"/>
      <c r="J46" s="1"/>
      <c r="K46" s="1"/>
      <c r="L46" s="1"/>
      <c r="M46" s="1"/>
      <c r="N46" s="1"/>
      <c r="O46" s="1"/>
      <c r="P46" s="1"/>
      <c r="Q46" s="1"/>
      <c r="R46" s="1"/>
      <c r="S46" s="1"/>
      <c r="T46" s="1"/>
      <c r="U46" s="1"/>
      <c r="V46" s="1"/>
    </row>
    <row r="47" ht="18.75" customHeight="1">
      <c r="A47" s="30"/>
      <c r="B47" s="31"/>
      <c r="C47" s="32"/>
      <c r="D47" s="1"/>
      <c r="E47" s="1"/>
      <c r="F47" s="1"/>
      <c r="G47" s="1"/>
      <c r="H47" s="1"/>
      <c r="I47" s="1"/>
      <c r="J47" s="1"/>
      <c r="K47" s="1"/>
      <c r="L47" s="1"/>
      <c r="M47" s="1"/>
      <c r="N47" s="1"/>
      <c r="O47" s="1"/>
      <c r="P47" s="1"/>
      <c r="Q47" s="1"/>
      <c r="R47" s="1"/>
      <c r="S47" s="1"/>
      <c r="T47" s="1"/>
      <c r="U47" s="1"/>
      <c r="V47" s="1"/>
    </row>
    <row r="48" ht="75.75" customHeight="1">
      <c r="A48" s="26" t="s">
        <v>69</v>
      </c>
      <c r="B48" s="28" t="s">
        <v>70</v>
      </c>
      <c r="C48" s="28" t="str">
        <f>CONCATENATE(ROUND('6.2. Паспорт фин осв ввод'!AC24,2)," млн рублей")</f>
        <v xml:space="preserve">15.47 млн рублей</v>
      </c>
      <c r="D48" s="1"/>
      <c r="E48" s="1"/>
      <c r="F48" s="1"/>
      <c r="G48" s="1"/>
      <c r="H48" s="1"/>
      <c r="I48" s="1"/>
      <c r="J48" s="1"/>
      <c r="K48" s="1"/>
      <c r="L48" s="1"/>
      <c r="M48" s="1"/>
      <c r="N48" s="1"/>
      <c r="O48" s="1"/>
      <c r="P48" s="1"/>
      <c r="Q48" s="1"/>
      <c r="R48" s="1"/>
      <c r="S48" s="1"/>
      <c r="T48" s="1"/>
      <c r="U48" s="1"/>
      <c r="V48" s="1"/>
    </row>
    <row r="49" ht="71.25" customHeight="1">
      <c r="A49" s="26" t="s">
        <v>71</v>
      </c>
      <c r="B49" s="28" t="s">
        <v>72</v>
      </c>
      <c r="C49" s="28" t="str">
        <f>CONCATENATE(ROUND('6.2. Паспорт фин осв ввод'!AC30,2)," млн рублей")</f>
        <v xml:space="preserve">12.89 млн рублей</v>
      </c>
      <c r="D49" s="1"/>
      <c r="E49" s="1"/>
      <c r="F49" s="1"/>
      <c r="G49" s="1"/>
      <c r="H49" s="1"/>
      <c r="I49" s="1"/>
      <c r="J49" s="1"/>
      <c r="K49" s="1"/>
      <c r="L49" s="1"/>
      <c r="M49" s="1"/>
      <c r="N49" s="1"/>
      <c r="O49" s="1"/>
      <c r="P49" s="1"/>
      <c r="Q49" s="1"/>
      <c r="R49" s="1"/>
      <c r="S49" s="1"/>
      <c r="T49" s="1"/>
      <c r="U49" s="1"/>
      <c r="V49" s="1"/>
    </row>
    <row r="50">
      <c r="A50" s="1"/>
      <c r="B50" s="1"/>
      <c r="C50" s="1"/>
      <c r="D50" s="1"/>
      <c r="E50" s="1"/>
      <c r="F50" s="1"/>
      <c r="G50" s="1"/>
      <c r="H50" s="1"/>
      <c r="I50" s="1"/>
      <c r="J50" s="1"/>
      <c r="K50" s="1"/>
      <c r="L50" s="1"/>
      <c r="M50" s="1"/>
      <c r="N50" s="1"/>
      <c r="O50" s="1"/>
      <c r="P50" s="1"/>
      <c r="Q50" s="1"/>
      <c r="R50" s="1"/>
      <c r="S50" s="1"/>
      <c r="T50" s="1"/>
      <c r="U50" s="1"/>
      <c r="V50" s="1"/>
    </row>
    <row r="51">
      <c r="A51" s="1"/>
      <c r="B51" s="1"/>
      <c r="C51" s="1"/>
      <c r="D51" s="1"/>
      <c r="E51" s="1"/>
      <c r="F51" s="1"/>
      <c r="G51" s="1"/>
      <c r="H51" s="1"/>
      <c r="I51" s="1"/>
      <c r="J51" s="1"/>
      <c r="K51" s="1"/>
      <c r="L51" s="1"/>
      <c r="M51" s="1"/>
      <c r="N51" s="1"/>
      <c r="O51" s="1"/>
      <c r="P51" s="1"/>
      <c r="Q51" s="1"/>
      <c r="R51" s="1"/>
      <c r="S51" s="1"/>
      <c r="T51" s="1"/>
      <c r="U51" s="1"/>
      <c r="V51" s="1"/>
    </row>
    <row r="52">
      <c r="A52" s="1"/>
      <c r="B52" s="1"/>
      <c r="C52" s="1"/>
      <c r="D52" s="1"/>
      <c r="E52" s="1"/>
      <c r="F52" s="1"/>
      <c r="G52" s="1"/>
      <c r="H52" s="1"/>
      <c r="I52" s="1"/>
      <c r="J52" s="1"/>
      <c r="K52" s="1"/>
      <c r="L52" s="1"/>
      <c r="M52" s="1"/>
      <c r="N52" s="1"/>
      <c r="O52" s="1"/>
      <c r="P52" s="1"/>
      <c r="Q52" s="1"/>
      <c r="R52" s="1"/>
      <c r="S52" s="1"/>
      <c r="T52" s="1"/>
      <c r="U52" s="1"/>
      <c r="V52" s="1"/>
    </row>
    <row r="53">
      <c r="A53" s="1"/>
      <c r="B53" s="1"/>
      <c r="C53" s="1"/>
      <c r="D53" s="1"/>
      <c r="E53" s="1"/>
      <c r="F53" s="1"/>
      <c r="G53" s="1"/>
      <c r="H53" s="1"/>
      <c r="I53" s="1"/>
      <c r="J53" s="1"/>
      <c r="K53" s="1"/>
      <c r="L53" s="1"/>
      <c r="M53" s="1"/>
      <c r="N53" s="1"/>
      <c r="O53" s="1"/>
      <c r="P53" s="1"/>
      <c r="Q53" s="1"/>
      <c r="R53" s="1"/>
      <c r="S53" s="1"/>
      <c r="T53" s="1"/>
      <c r="U53" s="1"/>
      <c r="V53" s="1"/>
    </row>
    <row r="54">
      <c r="A54" s="1"/>
      <c r="B54" s="1"/>
      <c r="C54" s="1"/>
      <c r="D54" s="1"/>
      <c r="E54" s="1"/>
      <c r="F54" s="1"/>
      <c r="G54" s="1"/>
      <c r="H54" s="1"/>
      <c r="I54" s="1"/>
      <c r="J54" s="1"/>
      <c r="K54" s="1"/>
      <c r="L54" s="1"/>
      <c r="M54" s="1"/>
      <c r="N54" s="1"/>
      <c r="O54" s="1"/>
      <c r="P54" s="1"/>
      <c r="Q54" s="1"/>
      <c r="R54" s="1"/>
      <c r="S54" s="1"/>
      <c r="T54" s="1"/>
      <c r="U54" s="1"/>
      <c r="V54" s="1"/>
    </row>
    <row r="55">
      <c r="A55" s="1"/>
      <c r="B55" s="1"/>
      <c r="C55" s="1"/>
      <c r="D55" s="1"/>
      <c r="E55" s="1"/>
      <c r="F55" s="1"/>
      <c r="G55" s="1"/>
      <c r="H55" s="1"/>
      <c r="I55" s="1"/>
      <c r="J55" s="1"/>
      <c r="K55" s="1"/>
      <c r="L55" s="1"/>
      <c r="M55" s="1"/>
      <c r="N55" s="1"/>
      <c r="O55" s="1"/>
      <c r="P55" s="1"/>
      <c r="Q55" s="1"/>
      <c r="R55" s="1"/>
      <c r="S55" s="1"/>
      <c r="T55" s="1"/>
      <c r="U55" s="1"/>
      <c r="V55" s="1"/>
    </row>
    <row r="56">
      <c r="A56" s="1"/>
      <c r="B56" s="1"/>
      <c r="C56" s="1"/>
      <c r="D56" s="1"/>
      <c r="E56" s="1"/>
      <c r="F56" s="1"/>
      <c r="G56" s="1"/>
      <c r="H56" s="1"/>
      <c r="I56" s="1"/>
      <c r="J56" s="1"/>
      <c r="K56" s="1"/>
      <c r="L56" s="1"/>
      <c r="M56" s="1"/>
      <c r="N56" s="1"/>
      <c r="O56" s="1"/>
      <c r="P56" s="1"/>
      <c r="Q56" s="1"/>
      <c r="R56" s="1"/>
      <c r="S56" s="1"/>
      <c r="T56" s="1"/>
      <c r="U56" s="1"/>
      <c r="V56" s="1"/>
    </row>
    <row r="57">
      <c r="A57" s="1"/>
      <c r="B57" s="1"/>
      <c r="C57" s="1"/>
      <c r="D57" s="1"/>
      <c r="E57" s="1"/>
      <c r="F57" s="1"/>
      <c r="G57" s="1"/>
      <c r="H57" s="1"/>
      <c r="I57" s="1"/>
      <c r="J57" s="1"/>
      <c r="K57" s="1"/>
      <c r="L57" s="1"/>
      <c r="M57" s="1"/>
      <c r="N57" s="1"/>
      <c r="O57" s="1"/>
      <c r="P57" s="1"/>
      <c r="Q57" s="1"/>
      <c r="R57" s="1"/>
      <c r="S57" s="1"/>
      <c r="T57" s="1"/>
      <c r="U57" s="1"/>
      <c r="V57" s="1"/>
    </row>
    <row r="58">
      <c r="A58" s="1"/>
      <c r="B58" s="1"/>
      <c r="C58" s="1"/>
      <c r="D58" s="1"/>
      <c r="E58" s="1"/>
      <c r="F58" s="1"/>
      <c r="G58" s="1"/>
      <c r="H58" s="1"/>
      <c r="I58" s="1"/>
      <c r="J58" s="1"/>
      <c r="K58" s="1"/>
      <c r="L58" s="1"/>
      <c r="M58" s="1"/>
      <c r="N58" s="1"/>
      <c r="O58" s="1"/>
      <c r="P58" s="1"/>
      <c r="Q58" s="1"/>
      <c r="R58" s="1"/>
      <c r="S58" s="1"/>
      <c r="T58" s="1"/>
      <c r="U58" s="1"/>
      <c r="V58" s="1"/>
    </row>
    <row r="59">
      <c r="A59" s="1"/>
      <c r="B59" s="1"/>
      <c r="C59" s="1"/>
      <c r="D59" s="1"/>
      <c r="E59" s="1"/>
      <c r="F59" s="1"/>
      <c r="G59" s="1"/>
      <c r="H59" s="1"/>
      <c r="I59" s="1"/>
      <c r="J59" s="1"/>
      <c r="K59" s="1"/>
      <c r="L59" s="1"/>
      <c r="M59" s="1"/>
      <c r="N59" s="1"/>
      <c r="O59" s="1"/>
      <c r="P59" s="1"/>
      <c r="Q59" s="1"/>
      <c r="R59" s="1"/>
      <c r="S59" s="1"/>
      <c r="T59" s="1"/>
      <c r="U59" s="1"/>
      <c r="V59" s="1"/>
    </row>
    <row r="60">
      <c r="A60" s="1"/>
      <c r="B60" s="1"/>
      <c r="C60" s="1"/>
      <c r="D60" s="1"/>
      <c r="E60" s="1"/>
      <c r="F60" s="1"/>
      <c r="G60" s="1"/>
      <c r="H60" s="1"/>
      <c r="I60" s="1"/>
      <c r="J60" s="1"/>
      <c r="K60" s="1"/>
      <c r="L60" s="1"/>
      <c r="M60" s="1"/>
      <c r="N60" s="1"/>
      <c r="O60" s="1"/>
      <c r="P60" s="1"/>
      <c r="Q60" s="1"/>
      <c r="R60" s="1"/>
      <c r="S60" s="1"/>
      <c r="T60" s="1"/>
      <c r="U60" s="1"/>
      <c r="V60" s="1"/>
    </row>
    <row r="61">
      <c r="A61" s="1"/>
      <c r="B61" s="1"/>
      <c r="C61" s="1"/>
      <c r="D61" s="1"/>
      <c r="E61" s="1"/>
      <c r="F61" s="1"/>
      <c r="G61" s="1"/>
      <c r="H61" s="1"/>
      <c r="I61" s="1"/>
      <c r="J61" s="1"/>
      <c r="K61" s="1"/>
      <c r="L61" s="1"/>
      <c r="M61" s="1"/>
      <c r="N61" s="1"/>
      <c r="O61" s="1"/>
      <c r="P61" s="1"/>
      <c r="Q61" s="1"/>
      <c r="R61" s="1"/>
      <c r="S61" s="1"/>
      <c r="T61" s="1"/>
      <c r="U61" s="1"/>
      <c r="V61" s="1"/>
    </row>
    <row r="62">
      <c r="A62" s="1"/>
      <c r="B62" s="1"/>
      <c r="C62" s="1"/>
      <c r="D62" s="1"/>
      <c r="E62" s="1"/>
      <c r="F62" s="1"/>
      <c r="G62" s="1"/>
      <c r="H62" s="1"/>
      <c r="I62" s="1"/>
      <c r="J62" s="1"/>
      <c r="K62" s="1"/>
      <c r="L62" s="1"/>
      <c r="M62" s="1"/>
      <c r="N62" s="1"/>
      <c r="O62" s="1"/>
      <c r="P62" s="1"/>
      <c r="Q62" s="1"/>
      <c r="R62" s="1"/>
      <c r="S62" s="1"/>
      <c r="T62" s="1"/>
      <c r="U62" s="1"/>
      <c r="V62" s="1"/>
    </row>
    <row r="63">
      <c r="A63" s="1"/>
      <c r="B63" s="1"/>
      <c r="C63" s="1"/>
      <c r="D63" s="1"/>
      <c r="E63" s="1"/>
      <c r="F63" s="1"/>
      <c r="G63" s="1"/>
      <c r="H63" s="1"/>
      <c r="I63" s="1"/>
      <c r="J63" s="1"/>
      <c r="K63" s="1"/>
      <c r="L63" s="1"/>
      <c r="M63" s="1"/>
      <c r="N63" s="1"/>
      <c r="O63" s="1"/>
      <c r="P63" s="1"/>
      <c r="Q63" s="1"/>
      <c r="R63" s="1"/>
      <c r="S63" s="1"/>
      <c r="T63" s="1"/>
      <c r="U63" s="1"/>
      <c r="V63" s="1"/>
    </row>
    <row r="64">
      <c r="A64" s="1"/>
      <c r="B64" s="1"/>
      <c r="C64" s="1"/>
      <c r="D64" s="1"/>
      <c r="E64" s="1"/>
      <c r="F64" s="1"/>
      <c r="G64" s="1"/>
      <c r="H64" s="1"/>
      <c r="I64" s="1"/>
      <c r="J64" s="1"/>
      <c r="K64" s="1"/>
      <c r="L64" s="1"/>
      <c r="M64" s="1"/>
      <c r="N64" s="1"/>
      <c r="O64" s="1"/>
      <c r="P64" s="1"/>
      <c r="Q64" s="1"/>
      <c r="R64" s="1"/>
      <c r="S64" s="1"/>
      <c r="T64" s="1"/>
      <c r="U64" s="1"/>
      <c r="V64" s="1"/>
    </row>
    <row r="65">
      <c r="A65" s="1"/>
      <c r="B65" s="1"/>
      <c r="C65" s="1"/>
      <c r="D65" s="1"/>
      <c r="E65" s="1"/>
      <c r="F65" s="1"/>
      <c r="G65" s="1"/>
      <c r="H65" s="1"/>
      <c r="I65" s="1"/>
      <c r="J65" s="1"/>
      <c r="K65" s="1"/>
      <c r="L65" s="1"/>
      <c r="M65" s="1"/>
      <c r="N65" s="1"/>
      <c r="O65" s="1"/>
      <c r="P65" s="1"/>
      <c r="Q65" s="1"/>
      <c r="R65" s="1"/>
      <c r="S65" s="1"/>
      <c r="T65" s="1"/>
      <c r="U65" s="1"/>
      <c r="V65" s="1"/>
    </row>
    <row r="66">
      <c r="A66" s="1"/>
      <c r="B66" s="1"/>
      <c r="C66" s="1"/>
      <c r="D66" s="1"/>
      <c r="E66" s="1"/>
      <c r="F66" s="1"/>
      <c r="G66" s="1"/>
      <c r="H66" s="1"/>
      <c r="I66" s="1"/>
      <c r="J66" s="1"/>
      <c r="K66" s="1"/>
      <c r="L66" s="1"/>
      <c r="M66" s="1"/>
      <c r="N66" s="1"/>
      <c r="O66" s="1"/>
      <c r="P66" s="1"/>
      <c r="Q66" s="1"/>
      <c r="R66" s="1"/>
      <c r="S66" s="1"/>
      <c r="T66" s="1"/>
      <c r="U66" s="1"/>
      <c r="V66" s="1"/>
    </row>
    <row r="67">
      <c r="A67" s="1"/>
      <c r="B67" s="1"/>
      <c r="C67" s="1"/>
      <c r="D67" s="1"/>
      <c r="E67" s="1"/>
      <c r="F67" s="1"/>
      <c r="G67" s="1"/>
      <c r="H67" s="1"/>
      <c r="I67" s="1"/>
      <c r="J67" s="1"/>
      <c r="K67" s="1"/>
      <c r="L67" s="1"/>
      <c r="M67" s="1"/>
      <c r="N67" s="1"/>
      <c r="O67" s="1"/>
      <c r="P67" s="1"/>
      <c r="Q67" s="1"/>
      <c r="R67" s="1"/>
      <c r="S67" s="1"/>
      <c r="T67" s="1"/>
      <c r="U67" s="1"/>
      <c r="V67" s="1"/>
    </row>
    <row r="68">
      <c r="A68" s="1"/>
      <c r="B68" s="1"/>
      <c r="C68" s="1"/>
      <c r="D68" s="1"/>
      <c r="E68" s="1"/>
      <c r="F68" s="1"/>
      <c r="G68" s="1"/>
      <c r="H68" s="1"/>
      <c r="I68" s="1"/>
      <c r="J68" s="1"/>
      <c r="K68" s="1"/>
      <c r="L68" s="1"/>
      <c r="M68" s="1"/>
      <c r="N68" s="1"/>
      <c r="O68" s="1"/>
      <c r="P68" s="1"/>
      <c r="Q68" s="1"/>
      <c r="R68" s="1"/>
      <c r="S68" s="1"/>
      <c r="T68" s="1"/>
      <c r="U68" s="1"/>
      <c r="V68" s="1"/>
    </row>
    <row r="69">
      <c r="A69" s="1"/>
      <c r="B69" s="1"/>
      <c r="C69" s="1"/>
      <c r="D69" s="1"/>
      <c r="E69" s="1"/>
      <c r="F69" s="1"/>
      <c r="G69" s="1"/>
      <c r="H69" s="1"/>
      <c r="I69" s="1"/>
      <c r="J69" s="1"/>
      <c r="K69" s="1"/>
      <c r="L69" s="1"/>
      <c r="M69" s="1"/>
      <c r="N69" s="1"/>
      <c r="O69" s="1"/>
      <c r="P69" s="1"/>
      <c r="Q69" s="1"/>
      <c r="R69" s="1"/>
      <c r="S69" s="1"/>
      <c r="T69" s="1"/>
      <c r="U69" s="1"/>
      <c r="V69" s="1"/>
    </row>
    <row r="70">
      <c r="A70" s="1"/>
      <c r="B70" s="1"/>
      <c r="C70" s="1"/>
      <c r="D70" s="1"/>
      <c r="E70" s="1"/>
      <c r="F70" s="1"/>
      <c r="G70" s="1"/>
      <c r="H70" s="1"/>
      <c r="I70" s="1"/>
      <c r="J70" s="1"/>
      <c r="K70" s="1"/>
      <c r="L70" s="1"/>
      <c r="M70" s="1"/>
      <c r="N70" s="1"/>
      <c r="O70" s="1"/>
      <c r="P70" s="1"/>
      <c r="Q70" s="1"/>
      <c r="R70" s="1"/>
      <c r="S70" s="1"/>
      <c r="T70" s="1"/>
      <c r="U70" s="1"/>
      <c r="V70" s="1"/>
    </row>
    <row r="71">
      <c r="A71" s="1"/>
      <c r="B71" s="1"/>
      <c r="C71" s="1"/>
      <c r="D71" s="1"/>
      <c r="E71" s="1"/>
      <c r="F71" s="1"/>
      <c r="G71" s="1"/>
      <c r="H71" s="1"/>
      <c r="I71" s="1"/>
      <c r="J71" s="1"/>
      <c r="K71" s="1"/>
      <c r="L71" s="1"/>
      <c r="M71" s="1"/>
      <c r="N71" s="1"/>
      <c r="O71" s="1"/>
      <c r="P71" s="1"/>
      <c r="Q71" s="1"/>
      <c r="R71" s="1"/>
      <c r="S71" s="1"/>
      <c r="T71" s="1"/>
      <c r="U71" s="1"/>
      <c r="V71" s="1"/>
    </row>
    <row r="72">
      <c r="A72" s="1"/>
      <c r="B72" s="1"/>
      <c r="C72" s="1"/>
      <c r="D72" s="1"/>
      <c r="E72" s="1"/>
      <c r="F72" s="1"/>
      <c r="G72" s="1"/>
      <c r="H72" s="1"/>
      <c r="I72" s="1"/>
      <c r="J72" s="1"/>
      <c r="K72" s="1"/>
      <c r="L72" s="1"/>
      <c r="M72" s="1"/>
      <c r="N72" s="1"/>
      <c r="O72" s="1"/>
      <c r="P72" s="1"/>
      <c r="Q72" s="1"/>
      <c r="R72" s="1"/>
      <c r="S72" s="1"/>
      <c r="T72" s="1"/>
      <c r="U72" s="1"/>
      <c r="V72" s="1"/>
    </row>
    <row r="73">
      <c r="A73" s="1"/>
      <c r="B73" s="1"/>
      <c r="C73" s="1"/>
      <c r="D73" s="1"/>
      <c r="E73" s="1"/>
      <c r="F73" s="1"/>
      <c r="G73" s="1"/>
      <c r="H73" s="1"/>
      <c r="I73" s="1"/>
      <c r="J73" s="1"/>
      <c r="K73" s="1"/>
      <c r="L73" s="1"/>
      <c r="M73" s="1"/>
      <c r="N73" s="1"/>
      <c r="O73" s="1"/>
      <c r="P73" s="1"/>
      <c r="Q73" s="1"/>
      <c r="R73" s="1"/>
      <c r="S73" s="1"/>
      <c r="T73" s="1"/>
      <c r="U73" s="1"/>
      <c r="V73" s="1"/>
    </row>
    <row r="74">
      <c r="A74" s="1"/>
      <c r="B74" s="1"/>
      <c r="C74" s="1"/>
      <c r="D74" s="1"/>
      <c r="E74" s="1"/>
      <c r="F74" s="1"/>
      <c r="G74" s="1"/>
      <c r="H74" s="1"/>
      <c r="I74" s="1"/>
      <c r="J74" s="1"/>
      <c r="K74" s="1"/>
      <c r="L74" s="1"/>
      <c r="M74" s="1"/>
      <c r="N74" s="1"/>
      <c r="O74" s="1"/>
      <c r="P74" s="1"/>
      <c r="Q74" s="1"/>
      <c r="R74" s="1"/>
      <c r="S74" s="1"/>
      <c r="T74" s="1"/>
      <c r="U74" s="1"/>
      <c r="V74" s="1"/>
    </row>
    <row r="75">
      <c r="A75" s="1"/>
      <c r="B75" s="1"/>
      <c r="C75" s="1"/>
      <c r="D75" s="1"/>
      <c r="E75" s="1"/>
      <c r="F75" s="1"/>
      <c r="G75" s="1"/>
      <c r="H75" s="1"/>
      <c r="I75" s="1"/>
      <c r="J75" s="1"/>
      <c r="K75" s="1"/>
      <c r="L75" s="1"/>
      <c r="M75" s="1"/>
      <c r="N75" s="1"/>
      <c r="O75" s="1"/>
      <c r="P75" s="1"/>
      <c r="Q75" s="1"/>
      <c r="R75" s="1"/>
      <c r="S75" s="1"/>
      <c r="T75" s="1"/>
      <c r="U75" s="1"/>
      <c r="V75" s="1"/>
    </row>
    <row r="76">
      <c r="A76" s="1"/>
      <c r="B76" s="1"/>
      <c r="C76" s="1"/>
      <c r="D76" s="1"/>
      <c r="E76" s="1"/>
      <c r="F76" s="1"/>
      <c r="G76" s="1"/>
      <c r="H76" s="1"/>
      <c r="I76" s="1"/>
      <c r="J76" s="1"/>
      <c r="K76" s="1"/>
      <c r="L76" s="1"/>
      <c r="M76" s="1"/>
      <c r="N76" s="1"/>
      <c r="O76" s="1"/>
      <c r="P76" s="1"/>
      <c r="Q76" s="1"/>
      <c r="R76" s="1"/>
      <c r="S76" s="1"/>
      <c r="T76" s="1"/>
      <c r="U76" s="1"/>
      <c r="V76" s="1"/>
    </row>
    <row r="77">
      <c r="A77" s="1"/>
      <c r="B77" s="1"/>
      <c r="C77" s="1"/>
      <c r="D77" s="1"/>
      <c r="E77" s="1"/>
      <c r="F77" s="1"/>
      <c r="G77" s="1"/>
      <c r="H77" s="1"/>
      <c r="I77" s="1"/>
      <c r="J77" s="1"/>
      <c r="K77" s="1"/>
      <c r="L77" s="1"/>
      <c r="M77" s="1"/>
      <c r="N77" s="1"/>
      <c r="O77" s="1"/>
      <c r="P77" s="1"/>
      <c r="Q77" s="1"/>
      <c r="R77" s="1"/>
      <c r="S77" s="1"/>
      <c r="T77" s="1"/>
      <c r="U77" s="1"/>
      <c r="V77" s="1"/>
    </row>
    <row r="78">
      <c r="A78" s="1"/>
      <c r="B78" s="1"/>
      <c r="C78" s="1"/>
      <c r="D78" s="1"/>
      <c r="E78" s="1"/>
      <c r="F78" s="1"/>
      <c r="G78" s="1"/>
      <c r="H78" s="1"/>
      <c r="I78" s="1"/>
      <c r="J78" s="1"/>
      <c r="K78" s="1"/>
      <c r="L78" s="1"/>
      <c r="M78" s="1"/>
      <c r="N78" s="1"/>
      <c r="O78" s="1"/>
      <c r="P78" s="1"/>
      <c r="Q78" s="1"/>
      <c r="R78" s="1"/>
      <c r="S78" s="1"/>
      <c r="T78" s="1"/>
      <c r="U78" s="1"/>
      <c r="V78" s="1"/>
    </row>
    <row r="79">
      <c r="A79" s="1"/>
      <c r="B79" s="1"/>
      <c r="C79" s="1"/>
      <c r="D79" s="1"/>
      <c r="E79" s="1"/>
      <c r="F79" s="1"/>
      <c r="G79" s="1"/>
      <c r="H79" s="1"/>
      <c r="I79" s="1"/>
      <c r="J79" s="1"/>
      <c r="K79" s="1"/>
      <c r="L79" s="1"/>
      <c r="M79" s="1"/>
      <c r="N79" s="1"/>
      <c r="O79" s="1"/>
      <c r="P79" s="1"/>
      <c r="Q79" s="1"/>
      <c r="R79" s="1"/>
      <c r="S79" s="1"/>
      <c r="T79" s="1"/>
      <c r="U79" s="1"/>
      <c r="V79" s="1"/>
    </row>
    <row r="80">
      <c r="A80" s="1"/>
      <c r="B80" s="1"/>
      <c r="C80" s="1"/>
      <c r="D80" s="1"/>
      <c r="E80" s="1"/>
      <c r="F80" s="1"/>
      <c r="G80" s="1"/>
      <c r="H80" s="1"/>
      <c r="I80" s="1"/>
      <c r="J80" s="1"/>
      <c r="K80" s="1"/>
      <c r="L80" s="1"/>
      <c r="M80" s="1"/>
      <c r="N80" s="1"/>
      <c r="O80" s="1"/>
      <c r="P80" s="1"/>
      <c r="Q80" s="1"/>
      <c r="R80" s="1"/>
      <c r="S80" s="1"/>
      <c r="T80" s="1"/>
      <c r="U80" s="1"/>
      <c r="V80" s="1"/>
    </row>
    <row r="81">
      <c r="A81" s="1"/>
      <c r="B81" s="1"/>
      <c r="C81" s="1"/>
      <c r="D81" s="1"/>
      <c r="E81" s="1"/>
      <c r="F81" s="1"/>
      <c r="G81" s="1"/>
      <c r="H81" s="1"/>
      <c r="I81" s="1"/>
      <c r="J81" s="1"/>
      <c r="K81" s="1"/>
      <c r="L81" s="1"/>
      <c r="M81" s="1"/>
      <c r="N81" s="1"/>
      <c r="O81" s="1"/>
      <c r="P81" s="1"/>
      <c r="Q81" s="1"/>
      <c r="R81" s="1"/>
      <c r="S81" s="1"/>
      <c r="T81" s="1"/>
      <c r="U81" s="1"/>
      <c r="V81" s="1"/>
    </row>
    <row r="82">
      <c r="A82" s="1"/>
      <c r="B82" s="1"/>
      <c r="C82" s="1"/>
      <c r="D82" s="1"/>
      <c r="E82" s="1"/>
      <c r="F82" s="1"/>
      <c r="G82" s="1"/>
      <c r="H82" s="1"/>
      <c r="I82" s="1"/>
      <c r="J82" s="1"/>
      <c r="K82" s="1"/>
      <c r="L82" s="1"/>
      <c r="M82" s="1"/>
      <c r="N82" s="1"/>
      <c r="O82" s="1"/>
      <c r="P82" s="1"/>
      <c r="Q82" s="1"/>
      <c r="R82" s="1"/>
      <c r="S82" s="1"/>
      <c r="T82" s="1"/>
      <c r="U82" s="1"/>
      <c r="V82" s="1"/>
    </row>
    <row r="83">
      <c r="A83" s="1"/>
      <c r="B83" s="1"/>
      <c r="C83" s="1"/>
      <c r="D83" s="1"/>
      <c r="E83" s="1"/>
      <c r="F83" s="1"/>
      <c r="G83" s="1"/>
      <c r="H83" s="1"/>
      <c r="I83" s="1"/>
      <c r="J83" s="1"/>
      <c r="K83" s="1"/>
      <c r="L83" s="1"/>
      <c r="M83" s="1"/>
      <c r="N83" s="1"/>
      <c r="O83" s="1"/>
      <c r="P83" s="1"/>
      <c r="Q83" s="1"/>
      <c r="R83" s="1"/>
      <c r="S83" s="1"/>
      <c r="T83" s="1"/>
      <c r="U83" s="1"/>
      <c r="V83" s="1"/>
    </row>
    <row r="84">
      <c r="A84" s="1"/>
      <c r="B84" s="1"/>
      <c r="C84" s="1"/>
      <c r="D84" s="1"/>
      <c r="E84" s="1"/>
      <c r="F84" s="1"/>
      <c r="G84" s="1"/>
      <c r="H84" s="1"/>
      <c r="I84" s="1"/>
      <c r="J84" s="1"/>
      <c r="K84" s="1"/>
      <c r="L84" s="1"/>
      <c r="M84" s="1"/>
      <c r="N84" s="1"/>
      <c r="O84" s="1"/>
      <c r="P84" s="1"/>
      <c r="Q84" s="1"/>
      <c r="R84" s="1"/>
      <c r="S84" s="1"/>
      <c r="T84" s="1"/>
      <c r="U84" s="1"/>
      <c r="V84" s="1"/>
    </row>
    <row r="85">
      <c r="A85" s="1"/>
      <c r="B85" s="1"/>
      <c r="C85" s="1"/>
      <c r="D85" s="1"/>
      <c r="E85" s="1"/>
      <c r="F85" s="1"/>
      <c r="G85" s="1"/>
      <c r="H85" s="1"/>
      <c r="I85" s="1"/>
      <c r="J85" s="1"/>
      <c r="K85" s="1"/>
      <c r="L85" s="1"/>
      <c r="M85" s="1"/>
      <c r="N85" s="1"/>
      <c r="O85" s="1"/>
      <c r="P85" s="1"/>
      <c r="Q85" s="1"/>
      <c r="R85" s="1"/>
      <c r="S85" s="1"/>
      <c r="T85" s="1"/>
      <c r="U85" s="1"/>
      <c r="V85" s="1"/>
    </row>
    <row r="86">
      <c r="A86" s="1"/>
      <c r="B86" s="1"/>
      <c r="C86" s="1"/>
      <c r="D86" s="1"/>
      <c r="E86" s="1"/>
      <c r="F86" s="1"/>
      <c r="G86" s="1"/>
      <c r="H86" s="1"/>
      <c r="I86" s="1"/>
      <c r="J86" s="1"/>
      <c r="K86" s="1"/>
      <c r="L86" s="1"/>
      <c r="M86" s="1"/>
      <c r="N86" s="1"/>
      <c r="O86" s="1"/>
      <c r="P86" s="1"/>
      <c r="Q86" s="1"/>
      <c r="R86" s="1"/>
      <c r="S86" s="1"/>
      <c r="T86" s="1"/>
      <c r="U86" s="1"/>
      <c r="V86" s="1"/>
    </row>
    <row r="87">
      <c r="A87" s="1"/>
      <c r="B87" s="1"/>
      <c r="C87" s="1"/>
      <c r="D87" s="1"/>
      <c r="E87" s="1"/>
      <c r="F87" s="1"/>
      <c r="G87" s="1"/>
      <c r="H87" s="1"/>
      <c r="I87" s="1"/>
      <c r="J87" s="1"/>
      <c r="K87" s="1"/>
      <c r="L87" s="1"/>
      <c r="M87" s="1"/>
      <c r="N87" s="1"/>
      <c r="O87" s="1"/>
      <c r="P87" s="1"/>
      <c r="Q87" s="1"/>
      <c r="R87" s="1"/>
      <c r="S87" s="1"/>
      <c r="T87" s="1"/>
      <c r="U87" s="1"/>
      <c r="V87" s="1"/>
    </row>
    <row r="88">
      <c r="A88" s="1"/>
      <c r="B88" s="1"/>
      <c r="C88" s="1"/>
      <c r="D88" s="1"/>
      <c r="E88" s="1"/>
      <c r="F88" s="1"/>
      <c r="G88" s="1"/>
      <c r="H88" s="1"/>
      <c r="I88" s="1"/>
      <c r="J88" s="1"/>
      <c r="K88" s="1"/>
      <c r="L88" s="1"/>
      <c r="M88" s="1"/>
      <c r="N88" s="1"/>
      <c r="O88" s="1"/>
      <c r="P88" s="1"/>
      <c r="Q88" s="1"/>
      <c r="R88" s="1"/>
      <c r="S88" s="1"/>
      <c r="T88" s="1"/>
      <c r="U88" s="1"/>
      <c r="V88" s="1"/>
    </row>
    <row r="89">
      <c r="A89" s="1"/>
      <c r="B89" s="1"/>
      <c r="C89" s="1"/>
      <c r="D89" s="1"/>
      <c r="E89" s="1"/>
      <c r="F89" s="1"/>
      <c r="G89" s="1"/>
      <c r="H89" s="1"/>
      <c r="I89" s="1"/>
      <c r="J89" s="1"/>
      <c r="K89" s="1"/>
      <c r="L89" s="1"/>
      <c r="M89" s="1"/>
      <c r="N89" s="1"/>
      <c r="O89" s="1"/>
      <c r="P89" s="1"/>
      <c r="Q89" s="1"/>
      <c r="R89" s="1"/>
      <c r="S89" s="1"/>
      <c r="T89" s="1"/>
      <c r="U89" s="1"/>
      <c r="V89" s="1"/>
    </row>
    <row r="90">
      <c r="A90" s="1"/>
      <c r="B90" s="1"/>
      <c r="C90" s="1"/>
      <c r="D90" s="1"/>
      <c r="E90" s="1"/>
      <c r="F90" s="1"/>
      <c r="G90" s="1"/>
      <c r="H90" s="1"/>
      <c r="I90" s="1"/>
      <c r="J90" s="1"/>
      <c r="K90" s="1"/>
      <c r="L90" s="1"/>
      <c r="M90" s="1"/>
      <c r="N90" s="1"/>
      <c r="O90" s="1"/>
      <c r="P90" s="1"/>
      <c r="Q90" s="1"/>
      <c r="R90" s="1"/>
      <c r="S90" s="1"/>
      <c r="T90" s="1"/>
      <c r="U90" s="1"/>
      <c r="V90" s="1"/>
    </row>
    <row r="91">
      <c r="A91" s="1"/>
      <c r="B91" s="1"/>
      <c r="C91" s="1"/>
      <c r="D91" s="1"/>
      <c r="E91" s="1"/>
      <c r="F91" s="1"/>
      <c r="G91" s="1"/>
      <c r="H91" s="1"/>
      <c r="I91" s="1"/>
      <c r="J91" s="1"/>
      <c r="K91" s="1"/>
      <c r="L91" s="1"/>
      <c r="M91" s="1"/>
      <c r="N91" s="1"/>
      <c r="O91" s="1"/>
      <c r="P91" s="1"/>
      <c r="Q91" s="1"/>
      <c r="R91" s="1"/>
      <c r="S91" s="1"/>
      <c r="T91" s="1"/>
      <c r="U91" s="1"/>
      <c r="V91" s="1"/>
    </row>
    <row r="92">
      <c r="A92" s="1"/>
      <c r="B92" s="1"/>
      <c r="C92" s="1"/>
      <c r="D92" s="1"/>
      <c r="E92" s="1"/>
      <c r="F92" s="1"/>
      <c r="G92" s="1"/>
      <c r="H92" s="1"/>
      <c r="I92" s="1"/>
      <c r="J92" s="1"/>
      <c r="K92" s="1"/>
      <c r="L92" s="1"/>
      <c r="M92" s="1"/>
      <c r="N92" s="1"/>
      <c r="O92" s="1"/>
      <c r="P92" s="1"/>
      <c r="Q92" s="1"/>
      <c r="R92" s="1"/>
      <c r="S92" s="1"/>
      <c r="T92" s="1"/>
      <c r="U92" s="1"/>
      <c r="V92" s="1"/>
    </row>
    <row r="93">
      <c r="A93" s="1"/>
      <c r="B93" s="1"/>
      <c r="C93" s="1"/>
      <c r="D93" s="1"/>
      <c r="E93" s="1"/>
      <c r="F93" s="1"/>
      <c r="G93" s="1"/>
      <c r="H93" s="1"/>
      <c r="I93" s="1"/>
      <c r="J93" s="1"/>
      <c r="K93" s="1"/>
      <c r="L93" s="1"/>
      <c r="M93" s="1"/>
      <c r="N93" s="1"/>
      <c r="O93" s="1"/>
      <c r="P93" s="1"/>
      <c r="Q93" s="1"/>
      <c r="R93" s="1"/>
      <c r="S93" s="1"/>
      <c r="T93" s="1"/>
      <c r="U93" s="1"/>
      <c r="V93" s="1"/>
    </row>
    <row r="94">
      <c r="A94" s="1"/>
      <c r="B94" s="1"/>
      <c r="C94" s="1"/>
      <c r="D94" s="1"/>
      <c r="E94" s="1"/>
      <c r="F94" s="1"/>
      <c r="G94" s="1"/>
      <c r="H94" s="1"/>
      <c r="I94" s="1"/>
      <c r="J94" s="1"/>
      <c r="K94" s="1"/>
      <c r="L94" s="1"/>
      <c r="M94" s="1"/>
      <c r="N94" s="1"/>
      <c r="O94" s="1"/>
      <c r="P94" s="1"/>
      <c r="Q94" s="1"/>
      <c r="R94" s="1"/>
      <c r="S94" s="1"/>
      <c r="T94" s="1"/>
      <c r="U94" s="1"/>
      <c r="V94" s="1"/>
    </row>
    <row r="95">
      <c r="A95" s="1"/>
      <c r="B95" s="1"/>
      <c r="C95" s="1"/>
      <c r="D95" s="1"/>
      <c r="E95" s="1"/>
      <c r="F95" s="1"/>
      <c r="G95" s="1"/>
      <c r="H95" s="1"/>
      <c r="I95" s="1"/>
      <c r="J95" s="1"/>
      <c r="K95" s="1"/>
      <c r="L95" s="1"/>
      <c r="M95" s="1"/>
      <c r="N95" s="1"/>
      <c r="O95" s="1"/>
      <c r="P95" s="1"/>
      <c r="Q95" s="1"/>
      <c r="R95" s="1"/>
      <c r="S95" s="1"/>
      <c r="T95" s="1"/>
      <c r="U95" s="1"/>
      <c r="V95" s="1"/>
    </row>
    <row r="96">
      <c r="A96" s="1"/>
      <c r="B96" s="1"/>
      <c r="C96" s="1"/>
      <c r="D96" s="1"/>
      <c r="E96" s="1"/>
      <c r="F96" s="1"/>
      <c r="G96" s="1"/>
      <c r="H96" s="1"/>
      <c r="I96" s="1"/>
      <c r="J96" s="1"/>
      <c r="K96" s="1"/>
      <c r="L96" s="1"/>
      <c r="M96" s="1"/>
      <c r="N96" s="1"/>
      <c r="O96" s="1"/>
      <c r="P96" s="1"/>
      <c r="Q96" s="1"/>
      <c r="R96" s="1"/>
      <c r="S96" s="1"/>
      <c r="T96" s="1"/>
      <c r="U96" s="1"/>
      <c r="V96" s="1"/>
    </row>
    <row r="97">
      <c r="A97" s="1"/>
      <c r="B97" s="1"/>
      <c r="C97" s="1"/>
      <c r="D97" s="1"/>
      <c r="E97" s="1"/>
      <c r="F97" s="1"/>
      <c r="G97" s="1"/>
      <c r="H97" s="1"/>
      <c r="I97" s="1"/>
      <c r="J97" s="1"/>
      <c r="K97" s="1"/>
      <c r="L97" s="1"/>
      <c r="M97" s="1"/>
      <c r="N97" s="1"/>
      <c r="O97" s="1"/>
      <c r="P97" s="1"/>
      <c r="Q97" s="1"/>
      <c r="R97" s="1"/>
      <c r="S97" s="1"/>
      <c r="T97" s="1"/>
      <c r="U97" s="1"/>
      <c r="V97" s="1"/>
    </row>
    <row r="98">
      <c r="A98" s="1"/>
      <c r="B98" s="1"/>
      <c r="C98" s="1"/>
      <c r="D98" s="1"/>
      <c r="E98" s="1"/>
      <c r="F98" s="1"/>
      <c r="G98" s="1"/>
      <c r="H98" s="1"/>
      <c r="I98" s="1"/>
      <c r="J98" s="1"/>
      <c r="K98" s="1"/>
      <c r="L98" s="1"/>
      <c r="M98" s="1"/>
      <c r="N98" s="1"/>
      <c r="O98" s="1"/>
      <c r="P98" s="1"/>
      <c r="Q98" s="1"/>
      <c r="R98" s="1"/>
      <c r="S98" s="1"/>
      <c r="T98" s="1"/>
      <c r="U98" s="1"/>
      <c r="V98" s="1"/>
    </row>
    <row r="99">
      <c r="A99" s="1"/>
      <c r="B99" s="1"/>
      <c r="C99" s="1"/>
      <c r="D99" s="1"/>
      <c r="E99" s="1"/>
      <c r="F99" s="1"/>
      <c r="G99" s="1"/>
      <c r="H99" s="1"/>
      <c r="I99" s="1"/>
      <c r="J99" s="1"/>
      <c r="K99" s="1"/>
      <c r="L99" s="1"/>
      <c r="M99" s="1"/>
      <c r="N99" s="1"/>
      <c r="O99" s="1"/>
      <c r="P99" s="1"/>
      <c r="Q99" s="1"/>
      <c r="R99" s="1"/>
      <c r="S99" s="1"/>
      <c r="T99" s="1"/>
      <c r="U99" s="1"/>
      <c r="V99" s="1"/>
    </row>
    <row r="100">
      <c r="A100" s="1"/>
      <c r="B100" s="1"/>
      <c r="C100" s="1"/>
      <c r="D100" s="1"/>
      <c r="E100" s="1"/>
      <c r="F100" s="1"/>
      <c r="G100" s="1"/>
      <c r="H100" s="1"/>
      <c r="I100" s="1"/>
      <c r="J100" s="1"/>
      <c r="K100" s="1"/>
      <c r="L100" s="1"/>
      <c r="M100" s="1"/>
      <c r="N100" s="1"/>
      <c r="O100" s="1"/>
      <c r="P100" s="1"/>
      <c r="Q100" s="1"/>
      <c r="R100" s="1"/>
      <c r="S100" s="1"/>
      <c r="T100" s="1"/>
      <c r="U100" s="1"/>
      <c r="V100" s="1"/>
    </row>
    <row r="101">
      <c r="A101" s="1"/>
      <c r="B101" s="1"/>
      <c r="C101" s="1"/>
      <c r="D101" s="1"/>
      <c r="E101" s="1"/>
      <c r="F101" s="1"/>
      <c r="G101" s="1"/>
      <c r="H101" s="1"/>
      <c r="I101" s="1"/>
      <c r="J101" s="1"/>
      <c r="K101" s="1"/>
      <c r="L101" s="1"/>
      <c r="M101" s="1"/>
      <c r="N101" s="1"/>
      <c r="O101" s="1"/>
      <c r="P101" s="1"/>
      <c r="Q101" s="1"/>
      <c r="R101" s="1"/>
      <c r="S101" s="1"/>
      <c r="T101" s="1"/>
      <c r="U101" s="1"/>
      <c r="V101" s="1"/>
    </row>
    <row r="102">
      <c r="A102" s="1"/>
      <c r="B102" s="1"/>
      <c r="C102" s="1"/>
      <c r="D102" s="1"/>
      <c r="E102" s="1"/>
      <c r="F102" s="1"/>
      <c r="G102" s="1"/>
      <c r="H102" s="1"/>
      <c r="I102" s="1"/>
      <c r="J102" s="1"/>
      <c r="K102" s="1"/>
      <c r="L102" s="1"/>
      <c r="M102" s="1"/>
      <c r="N102" s="1"/>
      <c r="O102" s="1"/>
      <c r="P102" s="1"/>
      <c r="Q102" s="1"/>
      <c r="R102" s="1"/>
      <c r="S102" s="1"/>
      <c r="T102" s="1"/>
      <c r="U102" s="1"/>
      <c r="V102" s="1"/>
    </row>
    <row r="103">
      <c r="A103" s="1"/>
      <c r="B103" s="1"/>
      <c r="C103" s="1"/>
      <c r="D103" s="1"/>
      <c r="E103" s="1"/>
      <c r="F103" s="1"/>
      <c r="G103" s="1"/>
      <c r="H103" s="1"/>
      <c r="I103" s="1"/>
      <c r="J103" s="1"/>
      <c r="K103" s="1"/>
      <c r="L103" s="1"/>
      <c r="M103" s="1"/>
      <c r="N103" s="1"/>
      <c r="O103" s="1"/>
      <c r="P103" s="1"/>
      <c r="Q103" s="1"/>
      <c r="R103" s="1"/>
      <c r="S103" s="1"/>
      <c r="T103" s="1"/>
      <c r="U103" s="1"/>
      <c r="V103" s="1"/>
    </row>
    <row r="104">
      <c r="A104" s="1"/>
      <c r="B104" s="1"/>
      <c r="C104" s="1"/>
      <c r="D104" s="1"/>
      <c r="E104" s="1"/>
      <c r="F104" s="1"/>
      <c r="G104" s="1"/>
      <c r="H104" s="1"/>
      <c r="I104" s="1"/>
      <c r="J104" s="1"/>
      <c r="K104" s="1"/>
      <c r="L104" s="1"/>
      <c r="M104" s="1"/>
      <c r="N104" s="1"/>
      <c r="O104" s="1"/>
      <c r="P104" s="1"/>
      <c r="Q104" s="1"/>
      <c r="R104" s="1"/>
      <c r="S104" s="1"/>
      <c r="T104" s="1"/>
      <c r="U104" s="1"/>
      <c r="V104" s="1"/>
    </row>
    <row r="105">
      <c r="A105" s="1"/>
      <c r="B105" s="1"/>
      <c r="C105" s="1"/>
      <c r="D105" s="1"/>
      <c r="E105" s="1"/>
      <c r="F105" s="1"/>
      <c r="G105" s="1"/>
      <c r="H105" s="1"/>
      <c r="I105" s="1"/>
      <c r="J105" s="1"/>
      <c r="K105" s="1"/>
      <c r="L105" s="1"/>
      <c r="M105" s="1"/>
      <c r="N105" s="1"/>
      <c r="O105" s="1"/>
      <c r="P105" s="1"/>
      <c r="Q105" s="1"/>
      <c r="R105" s="1"/>
      <c r="S105" s="1"/>
      <c r="T105" s="1"/>
      <c r="U105" s="1"/>
      <c r="V105" s="1"/>
    </row>
    <row r="106">
      <c r="A106" s="1"/>
      <c r="B106" s="1"/>
      <c r="C106" s="1"/>
      <c r="D106" s="1"/>
      <c r="E106" s="1"/>
      <c r="F106" s="1"/>
      <c r="G106" s="1"/>
      <c r="H106" s="1"/>
      <c r="I106" s="1"/>
      <c r="J106" s="1"/>
      <c r="K106" s="1"/>
      <c r="L106" s="1"/>
      <c r="M106" s="1"/>
      <c r="N106" s="1"/>
      <c r="O106" s="1"/>
      <c r="P106" s="1"/>
      <c r="Q106" s="1"/>
      <c r="R106" s="1"/>
      <c r="S106" s="1"/>
      <c r="T106" s="1"/>
      <c r="U106" s="1"/>
      <c r="V106" s="1"/>
    </row>
    <row r="107">
      <c r="A107" s="1"/>
      <c r="B107" s="1"/>
      <c r="C107" s="1"/>
      <c r="D107" s="1"/>
      <c r="E107" s="1"/>
      <c r="F107" s="1"/>
      <c r="G107" s="1"/>
      <c r="H107" s="1"/>
      <c r="I107" s="1"/>
      <c r="J107" s="1"/>
      <c r="K107" s="1"/>
      <c r="L107" s="1"/>
      <c r="M107" s="1"/>
      <c r="N107" s="1"/>
      <c r="O107" s="1"/>
      <c r="P107" s="1"/>
      <c r="Q107" s="1"/>
      <c r="R107" s="1"/>
      <c r="S107" s="1"/>
      <c r="T107" s="1"/>
      <c r="U107" s="1"/>
      <c r="V107" s="1"/>
    </row>
    <row r="108">
      <c r="A108" s="1"/>
      <c r="B108" s="1"/>
      <c r="C108" s="1"/>
      <c r="D108" s="1"/>
      <c r="E108" s="1"/>
      <c r="F108" s="1"/>
      <c r="G108" s="1"/>
      <c r="H108" s="1"/>
      <c r="I108" s="1"/>
      <c r="J108" s="1"/>
      <c r="K108" s="1"/>
      <c r="L108" s="1"/>
      <c r="M108" s="1"/>
      <c r="N108" s="1"/>
      <c r="O108" s="1"/>
      <c r="P108" s="1"/>
      <c r="Q108" s="1"/>
      <c r="R108" s="1"/>
      <c r="S108" s="1"/>
      <c r="T108" s="1"/>
      <c r="U108" s="1"/>
      <c r="V108" s="1"/>
    </row>
    <row r="109">
      <c r="A109" s="1"/>
      <c r="B109" s="1"/>
      <c r="C109" s="1"/>
      <c r="D109" s="1"/>
      <c r="E109" s="1"/>
      <c r="F109" s="1"/>
      <c r="G109" s="1"/>
      <c r="H109" s="1"/>
      <c r="I109" s="1"/>
      <c r="J109" s="1"/>
      <c r="K109" s="1"/>
      <c r="L109" s="1"/>
      <c r="M109" s="1"/>
      <c r="N109" s="1"/>
      <c r="O109" s="1"/>
      <c r="P109" s="1"/>
      <c r="Q109" s="1"/>
      <c r="R109" s="1"/>
      <c r="S109" s="1"/>
      <c r="T109" s="1"/>
      <c r="U109" s="1"/>
      <c r="V109" s="1"/>
    </row>
    <row r="110">
      <c r="A110" s="1"/>
      <c r="B110" s="1"/>
      <c r="C110" s="1"/>
      <c r="D110" s="1"/>
      <c r="E110" s="1"/>
      <c r="F110" s="1"/>
      <c r="G110" s="1"/>
      <c r="H110" s="1"/>
      <c r="I110" s="1"/>
      <c r="J110" s="1"/>
      <c r="K110" s="1"/>
      <c r="L110" s="1"/>
      <c r="M110" s="1"/>
      <c r="N110" s="1"/>
      <c r="O110" s="1"/>
      <c r="P110" s="1"/>
      <c r="Q110" s="1"/>
      <c r="R110" s="1"/>
      <c r="S110" s="1"/>
      <c r="T110" s="1"/>
      <c r="U110" s="1"/>
      <c r="V110" s="1"/>
    </row>
    <row r="111">
      <c r="A111" s="1"/>
      <c r="B111" s="1"/>
      <c r="C111" s="1"/>
      <c r="D111" s="1"/>
      <c r="E111" s="1"/>
      <c r="F111" s="1"/>
      <c r="G111" s="1"/>
      <c r="H111" s="1"/>
      <c r="I111" s="1"/>
      <c r="J111" s="1"/>
      <c r="K111" s="1"/>
      <c r="L111" s="1"/>
      <c r="M111" s="1"/>
      <c r="N111" s="1"/>
      <c r="O111" s="1"/>
      <c r="P111" s="1"/>
      <c r="Q111" s="1"/>
      <c r="R111" s="1"/>
      <c r="S111" s="1"/>
      <c r="T111" s="1"/>
      <c r="U111" s="1"/>
      <c r="V111" s="1"/>
    </row>
    <row r="112">
      <c r="A112" s="1"/>
      <c r="B112" s="1"/>
      <c r="C112" s="1"/>
      <c r="D112" s="1"/>
      <c r="E112" s="1"/>
      <c r="F112" s="1"/>
      <c r="G112" s="1"/>
      <c r="H112" s="1"/>
      <c r="I112" s="1"/>
      <c r="J112" s="1"/>
      <c r="K112" s="1"/>
      <c r="L112" s="1"/>
      <c r="M112" s="1"/>
      <c r="N112" s="1"/>
      <c r="O112" s="1"/>
      <c r="P112" s="1"/>
      <c r="Q112" s="1"/>
      <c r="R112" s="1"/>
      <c r="S112" s="1"/>
      <c r="T112" s="1"/>
      <c r="U112" s="1"/>
      <c r="V112" s="1"/>
    </row>
    <row r="113">
      <c r="A113" s="1"/>
      <c r="B113" s="1"/>
      <c r="C113" s="1"/>
      <c r="D113" s="1"/>
      <c r="E113" s="1"/>
      <c r="F113" s="1"/>
      <c r="G113" s="1"/>
      <c r="H113" s="1"/>
      <c r="I113" s="1"/>
      <c r="J113" s="1"/>
      <c r="K113" s="1"/>
      <c r="L113" s="1"/>
      <c r="M113" s="1"/>
      <c r="N113" s="1"/>
      <c r="O113" s="1"/>
      <c r="P113" s="1"/>
      <c r="Q113" s="1"/>
      <c r="R113" s="1"/>
      <c r="S113" s="1"/>
      <c r="T113" s="1"/>
      <c r="U113" s="1"/>
      <c r="V113" s="1"/>
    </row>
    <row r="114">
      <c r="A114" s="1"/>
      <c r="B114" s="1"/>
      <c r="C114" s="1"/>
      <c r="D114" s="1"/>
      <c r="E114" s="1"/>
      <c r="F114" s="1"/>
      <c r="G114" s="1"/>
      <c r="H114" s="1"/>
      <c r="I114" s="1"/>
      <c r="J114" s="1"/>
      <c r="K114" s="1"/>
      <c r="L114" s="1"/>
      <c r="M114" s="1"/>
      <c r="N114" s="1"/>
      <c r="O114" s="1"/>
      <c r="P114" s="1"/>
      <c r="Q114" s="1"/>
      <c r="R114" s="1"/>
      <c r="S114" s="1"/>
      <c r="T114" s="1"/>
      <c r="U114" s="1"/>
      <c r="V114" s="1"/>
    </row>
    <row r="115">
      <c r="A115" s="1"/>
      <c r="B115" s="1"/>
      <c r="C115" s="1"/>
      <c r="D115" s="1"/>
      <c r="E115" s="1"/>
      <c r="F115" s="1"/>
      <c r="G115" s="1"/>
      <c r="H115" s="1"/>
      <c r="I115" s="1"/>
      <c r="J115" s="1"/>
      <c r="K115" s="1"/>
      <c r="L115" s="1"/>
      <c r="M115" s="1"/>
      <c r="N115" s="1"/>
      <c r="O115" s="1"/>
      <c r="P115" s="1"/>
      <c r="Q115" s="1"/>
      <c r="R115" s="1"/>
      <c r="S115" s="1"/>
      <c r="T115" s="1"/>
      <c r="U115" s="1"/>
      <c r="V115" s="1"/>
    </row>
    <row r="116">
      <c r="A116" s="1"/>
      <c r="B116" s="1"/>
      <c r="C116" s="1"/>
      <c r="D116" s="1"/>
      <c r="E116" s="1"/>
      <c r="F116" s="1"/>
      <c r="G116" s="1"/>
      <c r="H116" s="1"/>
      <c r="I116" s="1"/>
      <c r="J116" s="1"/>
      <c r="K116" s="1"/>
      <c r="L116" s="1"/>
      <c r="M116" s="1"/>
      <c r="N116" s="1"/>
      <c r="O116" s="1"/>
      <c r="P116" s="1"/>
      <c r="Q116" s="1"/>
      <c r="R116" s="1"/>
      <c r="S116" s="1"/>
      <c r="T116" s="1"/>
      <c r="U116" s="1"/>
      <c r="V116" s="1"/>
    </row>
    <row r="117">
      <c r="A117" s="1"/>
      <c r="B117" s="1"/>
      <c r="C117" s="1"/>
      <c r="D117" s="1"/>
      <c r="E117" s="1"/>
      <c r="F117" s="1"/>
      <c r="G117" s="1"/>
      <c r="H117" s="1"/>
      <c r="I117" s="1"/>
      <c r="J117" s="1"/>
      <c r="K117" s="1"/>
      <c r="L117" s="1"/>
      <c r="M117" s="1"/>
      <c r="N117" s="1"/>
      <c r="O117" s="1"/>
      <c r="P117" s="1"/>
      <c r="Q117" s="1"/>
      <c r="R117" s="1"/>
      <c r="S117" s="1"/>
      <c r="T117" s="1"/>
      <c r="U117" s="1"/>
      <c r="V117" s="1"/>
    </row>
    <row r="118">
      <c r="A118" s="1"/>
      <c r="B118" s="1"/>
      <c r="C118" s="1"/>
      <c r="D118" s="1"/>
      <c r="E118" s="1"/>
      <c r="F118" s="1"/>
      <c r="G118" s="1"/>
      <c r="H118" s="1"/>
      <c r="I118" s="1"/>
      <c r="J118" s="1"/>
      <c r="K118" s="1"/>
      <c r="L118" s="1"/>
      <c r="M118" s="1"/>
      <c r="N118" s="1"/>
      <c r="O118" s="1"/>
      <c r="P118" s="1"/>
      <c r="Q118" s="1"/>
      <c r="R118" s="1"/>
      <c r="S118" s="1"/>
      <c r="T118" s="1"/>
      <c r="U118" s="1"/>
      <c r="V118" s="1"/>
    </row>
    <row r="119">
      <c r="A119" s="1"/>
      <c r="B119" s="1"/>
      <c r="C119" s="1"/>
      <c r="D119" s="1"/>
      <c r="E119" s="1"/>
      <c r="F119" s="1"/>
      <c r="G119" s="1"/>
      <c r="H119" s="1"/>
      <c r="I119" s="1"/>
      <c r="J119" s="1"/>
      <c r="K119" s="1"/>
      <c r="L119" s="1"/>
      <c r="M119" s="1"/>
      <c r="N119" s="1"/>
      <c r="O119" s="1"/>
      <c r="P119" s="1"/>
      <c r="Q119" s="1"/>
      <c r="R119" s="1"/>
      <c r="S119" s="1"/>
      <c r="T119" s="1"/>
      <c r="U119" s="1"/>
      <c r="V119" s="1"/>
    </row>
    <row r="120">
      <c r="A120" s="1"/>
      <c r="B120" s="1"/>
      <c r="C120" s="1"/>
      <c r="D120" s="1"/>
      <c r="E120" s="1"/>
      <c r="F120" s="1"/>
      <c r="G120" s="1"/>
      <c r="H120" s="1"/>
      <c r="I120" s="1"/>
      <c r="J120" s="1"/>
      <c r="K120" s="1"/>
      <c r="L120" s="1"/>
      <c r="M120" s="1"/>
      <c r="N120" s="1"/>
      <c r="O120" s="1"/>
      <c r="P120" s="1"/>
      <c r="Q120" s="1"/>
      <c r="R120" s="1"/>
      <c r="S120" s="1"/>
      <c r="T120" s="1"/>
      <c r="U120" s="1"/>
      <c r="V120" s="1"/>
    </row>
    <row r="121">
      <c r="A121" s="1"/>
      <c r="B121" s="1"/>
      <c r="C121" s="1"/>
      <c r="D121" s="1"/>
      <c r="E121" s="1"/>
      <c r="F121" s="1"/>
      <c r="G121" s="1"/>
      <c r="H121" s="1"/>
      <c r="I121" s="1"/>
      <c r="J121" s="1"/>
      <c r="K121" s="1"/>
      <c r="L121" s="1"/>
      <c r="M121" s="1"/>
      <c r="N121" s="1"/>
      <c r="O121" s="1"/>
      <c r="P121" s="1"/>
      <c r="Q121" s="1"/>
      <c r="R121" s="1"/>
      <c r="S121" s="1"/>
      <c r="T121" s="1"/>
      <c r="U121" s="1"/>
      <c r="V121" s="1"/>
    </row>
    <row r="122">
      <c r="A122" s="1"/>
      <c r="B122" s="1"/>
      <c r="C122" s="1"/>
      <c r="D122" s="1"/>
      <c r="E122" s="1"/>
      <c r="F122" s="1"/>
      <c r="G122" s="1"/>
      <c r="H122" s="1"/>
      <c r="I122" s="1"/>
      <c r="J122" s="1"/>
      <c r="K122" s="1"/>
      <c r="L122" s="1"/>
      <c r="M122" s="1"/>
      <c r="N122" s="1"/>
      <c r="O122" s="1"/>
      <c r="P122" s="1"/>
      <c r="Q122" s="1"/>
      <c r="R122" s="1"/>
      <c r="S122" s="1"/>
      <c r="T122" s="1"/>
      <c r="U122" s="1"/>
      <c r="V122" s="1"/>
    </row>
    <row r="123">
      <c r="A123" s="1"/>
      <c r="B123" s="1"/>
      <c r="C123" s="1"/>
      <c r="D123" s="1"/>
      <c r="E123" s="1"/>
      <c r="F123" s="1"/>
      <c r="G123" s="1"/>
      <c r="H123" s="1"/>
      <c r="I123" s="1"/>
      <c r="J123" s="1"/>
      <c r="K123" s="1"/>
      <c r="L123" s="1"/>
      <c r="M123" s="1"/>
      <c r="N123" s="1"/>
      <c r="O123" s="1"/>
      <c r="P123" s="1"/>
      <c r="Q123" s="1"/>
      <c r="R123" s="1"/>
      <c r="S123" s="1"/>
      <c r="T123" s="1"/>
      <c r="U123" s="1"/>
      <c r="V123" s="1"/>
    </row>
    <row r="124">
      <c r="A124" s="1"/>
      <c r="B124" s="1"/>
      <c r="C124" s="1"/>
      <c r="D124" s="1"/>
      <c r="E124" s="1"/>
      <c r="F124" s="1"/>
      <c r="G124" s="1"/>
      <c r="H124" s="1"/>
      <c r="I124" s="1"/>
      <c r="J124" s="1"/>
      <c r="K124" s="1"/>
      <c r="L124" s="1"/>
      <c r="M124" s="1"/>
      <c r="N124" s="1"/>
      <c r="O124" s="1"/>
      <c r="P124" s="1"/>
      <c r="Q124" s="1"/>
      <c r="R124" s="1"/>
      <c r="S124" s="1"/>
      <c r="T124" s="1"/>
      <c r="U124" s="1"/>
      <c r="V124" s="1"/>
    </row>
    <row r="125">
      <c r="A125" s="1"/>
      <c r="B125" s="1"/>
      <c r="C125" s="1"/>
      <c r="D125" s="1"/>
      <c r="E125" s="1"/>
      <c r="F125" s="1"/>
      <c r="G125" s="1"/>
      <c r="H125" s="1"/>
      <c r="I125" s="1"/>
      <c r="J125" s="1"/>
      <c r="K125" s="1"/>
      <c r="L125" s="1"/>
      <c r="M125" s="1"/>
      <c r="N125" s="1"/>
      <c r="O125" s="1"/>
      <c r="P125" s="1"/>
      <c r="Q125" s="1"/>
      <c r="R125" s="1"/>
      <c r="S125" s="1"/>
      <c r="T125" s="1"/>
      <c r="U125" s="1"/>
      <c r="V125" s="1"/>
    </row>
    <row r="126">
      <c r="A126" s="1"/>
      <c r="B126" s="1"/>
      <c r="C126" s="1"/>
      <c r="D126" s="1"/>
      <c r="E126" s="1"/>
      <c r="F126" s="1"/>
      <c r="G126" s="1"/>
      <c r="H126" s="1"/>
      <c r="I126" s="1"/>
      <c r="J126" s="1"/>
      <c r="K126" s="1"/>
      <c r="L126" s="1"/>
      <c r="M126" s="1"/>
      <c r="N126" s="1"/>
      <c r="O126" s="1"/>
      <c r="P126" s="1"/>
      <c r="Q126" s="1"/>
      <c r="R126" s="1"/>
      <c r="S126" s="1"/>
      <c r="T126" s="1"/>
      <c r="U126" s="1"/>
      <c r="V126" s="1"/>
    </row>
    <row r="127">
      <c r="A127" s="1"/>
      <c r="B127" s="1"/>
      <c r="C127" s="1"/>
      <c r="D127" s="1"/>
      <c r="E127" s="1"/>
      <c r="F127" s="1"/>
      <c r="G127" s="1"/>
      <c r="H127" s="1"/>
      <c r="I127" s="1"/>
      <c r="J127" s="1"/>
      <c r="K127" s="1"/>
      <c r="L127" s="1"/>
      <c r="M127" s="1"/>
      <c r="N127" s="1"/>
      <c r="O127" s="1"/>
      <c r="P127" s="1"/>
      <c r="Q127" s="1"/>
      <c r="R127" s="1"/>
      <c r="S127" s="1"/>
      <c r="T127" s="1"/>
      <c r="U127" s="1"/>
      <c r="V127" s="1"/>
    </row>
    <row r="128">
      <c r="A128" s="1"/>
      <c r="B128" s="1"/>
      <c r="C128" s="1"/>
      <c r="D128" s="1"/>
      <c r="E128" s="1"/>
      <c r="F128" s="1"/>
      <c r="G128" s="1"/>
      <c r="H128" s="1"/>
      <c r="I128" s="1"/>
      <c r="J128" s="1"/>
      <c r="K128" s="1"/>
      <c r="L128" s="1"/>
      <c r="M128" s="1"/>
      <c r="N128" s="1"/>
      <c r="O128" s="1"/>
      <c r="P128" s="1"/>
      <c r="Q128" s="1"/>
      <c r="R128" s="1"/>
      <c r="S128" s="1"/>
      <c r="T128" s="1"/>
      <c r="U128" s="1"/>
      <c r="V128" s="1"/>
    </row>
    <row r="129">
      <c r="A129" s="1"/>
      <c r="B129" s="1"/>
      <c r="C129" s="1"/>
      <c r="D129" s="1"/>
      <c r="E129" s="1"/>
      <c r="F129" s="1"/>
      <c r="G129" s="1"/>
      <c r="H129" s="1"/>
      <c r="I129" s="1"/>
      <c r="J129" s="1"/>
      <c r="K129" s="1"/>
      <c r="L129" s="1"/>
      <c r="M129" s="1"/>
      <c r="N129" s="1"/>
      <c r="O129" s="1"/>
      <c r="P129" s="1"/>
      <c r="Q129" s="1"/>
      <c r="R129" s="1"/>
      <c r="S129" s="1"/>
      <c r="T129" s="1"/>
      <c r="U129" s="1"/>
      <c r="V129" s="1"/>
    </row>
    <row r="130">
      <c r="A130" s="1"/>
      <c r="B130" s="1"/>
      <c r="C130" s="1"/>
      <c r="D130" s="1"/>
      <c r="E130" s="1"/>
      <c r="F130" s="1"/>
      <c r="G130" s="1"/>
      <c r="H130" s="1"/>
      <c r="I130" s="1"/>
      <c r="J130" s="1"/>
      <c r="K130" s="1"/>
      <c r="L130" s="1"/>
      <c r="M130" s="1"/>
      <c r="N130" s="1"/>
      <c r="O130" s="1"/>
      <c r="P130" s="1"/>
      <c r="Q130" s="1"/>
      <c r="R130" s="1"/>
      <c r="S130" s="1"/>
      <c r="T130" s="1"/>
      <c r="U130" s="1"/>
      <c r="V130" s="1"/>
    </row>
    <row r="131">
      <c r="A131" s="1"/>
      <c r="B131" s="1"/>
      <c r="C131" s="1"/>
      <c r="D131" s="1"/>
      <c r="E131" s="1"/>
      <c r="F131" s="1"/>
      <c r="G131" s="1"/>
      <c r="H131" s="1"/>
      <c r="I131" s="1"/>
      <c r="J131" s="1"/>
      <c r="K131" s="1"/>
      <c r="L131" s="1"/>
      <c r="M131" s="1"/>
      <c r="N131" s="1"/>
      <c r="O131" s="1"/>
      <c r="P131" s="1"/>
      <c r="Q131" s="1"/>
      <c r="R131" s="1"/>
      <c r="S131" s="1"/>
      <c r="T131" s="1"/>
      <c r="U131" s="1"/>
      <c r="V131" s="1"/>
    </row>
    <row r="132">
      <c r="A132" s="1"/>
      <c r="B132" s="1"/>
      <c r="C132" s="1"/>
      <c r="D132" s="1"/>
      <c r="E132" s="1"/>
      <c r="F132" s="1"/>
      <c r="G132" s="1"/>
      <c r="H132" s="1"/>
      <c r="I132" s="1"/>
      <c r="J132" s="1"/>
      <c r="K132" s="1"/>
      <c r="L132" s="1"/>
      <c r="M132" s="1"/>
      <c r="N132" s="1"/>
      <c r="O132" s="1"/>
      <c r="P132" s="1"/>
      <c r="Q132" s="1"/>
      <c r="R132" s="1"/>
      <c r="S132" s="1"/>
      <c r="T132" s="1"/>
      <c r="U132" s="1"/>
      <c r="V132" s="1"/>
    </row>
    <row r="133">
      <c r="A133" s="1"/>
      <c r="B133" s="1"/>
      <c r="C133" s="1"/>
      <c r="D133" s="1"/>
      <c r="E133" s="1"/>
      <c r="F133" s="1"/>
      <c r="G133" s="1"/>
      <c r="H133" s="1"/>
      <c r="I133" s="1"/>
      <c r="J133" s="1"/>
      <c r="K133" s="1"/>
      <c r="L133" s="1"/>
      <c r="M133" s="1"/>
      <c r="N133" s="1"/>
      <c r="O133" s="1"/>
      <c r="P133" s="1"/>
      <c r="Q133" s="1"/>
      <c r="R133" s="1"/>
      <c r="S133" s="1"/>
      <c r="T133" s="1"/>
      <c r="U133" s="1"/>
      <c r="V133" s="1"/>
    </row>
    <row r="134">
      <c r="A134" s="1"/>
      <c r="B134" s="1"/>
      <c r="C134" s="1"/>
      <c r="D134" s="1"/>
      <c r="E134" s="1"/>
      <c r="F134" s="1"/>
      <c r="G134" s="1"/>
      <c r="H134" s="1"/>
      <c r="I134" s="1"/>
      <c r="J134" s="1"/>
      <c r="K134" s="1"/>
      <c r="L134" s="1"/>
      <c r="M134" s="1"/>
      <c r="N134" s="1"/>
      <c r="O134" s="1"/>
      <c r="P134" s="1"/>
      <c r="Q134" s="1"/>
      <c r="R134" s="1"/>
      <c r="S134" s="1"/>
      <c r="T134" s="1"/>
      <c r="U134" s="1"/>
      <c r="V134" s="1"/>
    </row>
    <row r="135">
      <c r="A135" s="1"/>
      <c r="B135" s="1"/>
      <c r="C135" s="1"/>
      <c r="D135" s="1"/>
      <c r="E135" s="1"/>
      <c r="F135" s="1"/>
      <c r="G135" s="1"/>
      <c r="H135" s="1"/>
      <c r="I135" s="1"/>
      <c r="J135" s="1"/>
      <c r="K135" s="1"/>
      <c r="L135" s="1"/>
      <c r="M135" s="1"/>
      <c r="N135" s="1"/>
      <c r="O135" s="1"/>
      <c r="P135" s="1"/>
      <c r="Q135" s="1"/>
      <c r="R135" s="1"/>
      <c r="S135" s="1"/>
      <c r="T135" s="1"/>
      <c r="U135" s="1"/>
      <c r="V135" s="1"/>
    </row>
    <row r="136">
      <c r="A136" s="1"/>
      <c r="B136" s="1"/>
      <c r="C136" s="1"/>
      <c r="D136" s="1"/>
      <c r="E136" s="1"/>
      <c r="F136" s="1"/>
      <c r="G136" s="1"/>
      <c r="H136" s="1"/>
      <c r="I136" s="1"/>
      <c r="J136" s="1"/>
      <c r="K136" s="1"/>
      <c r="L136" s="1"/>
      <c r="M136" s="1"/>
      <c r="N136" s="1"/>
      <c r="O136" s="1"/>
      <c r="P136" s="1"/>
      <c r="Q136" s="1"/>
      <c r="R136" s="1"/>
      <c r="S136" s="1"/>
      <c r="T136" s="1"/>
      <c r="U136" s="1"/>
      <c r="V136" s="1"/>
    </row>
    <row r="137">
      <c r="A137" s="1"/>
      <c r="B137" s="1"/>
      <c r="C137" s="1"/>
      <c r="D137" s="1"/>
      <c r="E137" s="1"/>
      <c r="F137" s="1"/>
      <c r="G137" s="1"/>
      <c r="H137" s="1"/>
      <c r="I137" s="1"/>
      <c r="J137" s="1"/>
      <c r="K137" s="1"/>
      <c r="L137" s="1"/>
      <c r="M137" s="1"/>
      <c r="N137" s="1"/>
      <c r="O137" s="1"/>
      <c r="P137" s="1"/>
      <c r="Q137" s="1"/>
      <c r="R137" s="1"/>
      <c r="S137" s="1"/>
      <c r="T137" s="1"/>
      <c r="U137" s="1"/>
      <c r="V137" s="1"/>
    </row>
    <row r="138">
      <c r="A138" s="1"/>
      <c r="B138" s="1"/>
      <c r="C138" s="1"/>
      <c r="D138" s="1"/>
      <c r="E138" s="1"/>
      <c r="F138" s="1"/>
      <c r="G138" s="1"/>
      <c r="H138" s="1"/>
      <c r="I138" s="1"/>
      <c r="J138" s="1"/>
      <c r="K138" s="1"/>
      <c r="L138" s="1"/>
      <c r="M138" s="1"/>
      <c r="N138" s="1"/>
      <c r="O138" s="1"/>
      <c r="P138" s="1"/>
      <c r="Q138" s="1"/>
      <c r="R138" s="1"/>
      <c r="S138" s="1"/>
      <c r="T138" s="1"/>
      <c r="U138" s="1"/>
      <c r="V138" s="1"/>
    </row>
    <row r="139">
      <c r="A139" s="1"/>
      <c r="B139" s="1"/>
      <c r="C139" s="1"/>
      <c r="D139" s="1"/>
      <c r="E139" s="1"/>
      <c r="F139" s="1"/>
      <c r="G139" s="1"/>
      <c r="H139" s="1"/>
      <c r="I139" s="1"/>
      <c r="J139" s="1"/>
      <c r="K139" s="1"/>
      <c r="L139" s="1"/>
      <c r="M139" s="1"/>
      <c r="N139" s="1"/>
      <c r="O139" s="1"/>
      <c r="P139" s="1"/>
      <c r="Q139" s="1"/>
      <c r="R139" s="1"/>
      <c r="S139" s="1"/>
      <c r="T139" s="1"/>
      <c r="U139" s="1"/>
      <c r="V139" s="1"/>
    </row>
    <row r="140">
      <c r="A140" s="1"/>
      <c r="B140" s="1"/>
      <c r="C140" s="1"/>
      <c r="D140" s="1"/>
      <c r="E140" s="1"/>
      <c r="F140" s="1"/>
      <c r="G140" s="1"/>
      <c r="H140" s="1"/>
      <c r="I140" s="1"/>
      <c r="J140" s="1"/>
      <c r="K140" s="1"/>
      <c r="L140" s="1"/>
      <c r="M140" s="1"/>
      <c r="N140" s="1"/>
      <c r="O140" s="1"/>
      <c r="P140" s="1"/>
      <c r="Q140" s="1"/>
      <c r="R140" s="1"/>
      <c r="S140" s="1"/>
      <c r="T140" s="1"/>
      <c r="U140" s="1"/>
      <c r="V140" s="1"/>
    </row>
    <row r="141">
      <c r="A141" s="1"/>
      <c r="B141" s="1"/>
      <c r="C141" s="1"/>
      <c r="D141" s="1"/>
      <c r="E141" s="1"/>
      <c r="F141" s="1"/>
      <c r="G141" s="1"/>
      <c r="H141" s="1"/>
      <c r="I141" s="1"/>
      <c r="J141" s="1"/>
      <c r="K141" s="1"/>
      <c r="L141" s="1"/>
      <c r="M141" s="1"/>
      <c r="N141" s="1"/>
      <c r="O141" s="1"/>
      <c r="P141" s="1"/>
      <c r="Q141" s="1"/>
      <c r="R141" s="1"/>
      <c r="S141" s="1"/>
      <c r="T141" s="1"/>
      <c r="U141" s="1"/>
      <c r="V141" s="1"/>
    </row>
    <row r="142">
      <c r="A142" s="1"/>
      <c r="B142" s="1"/>
      <c r="C142" s="1"/>
      <c r="D142" s="1"/>
      <c r="E142" s="1"/>
      <c r="F142" s="1"/>
      <c r="G142" s="1"/>
      <c r="H142" s="1"/>
      <c r="I142" s="1"/>
      <c r="J142" s="1"/>
      <c r="K142" s="1"/>
      <c r="L142" s="1"/>
      <c r="M142" s="1"/>
      <c r="N142" s="1"/>
      <c r="O142" s="1"/>
      <c r="P142" s="1"/>
      <c r="Q142" s="1"/>
      <c r="R142" s="1"/>
      <c r="S142" s="1"/>
      <c r="T142" s="1"/>
      <c r="U142" s="1"/>
      <c r="V142" s="1"/>
    </row>
    <row r="143">
      <c r="A143" s="1"/>
      <c r="B143" s="1"/>
      <c r="C143" s="1"/>
      <c r="D143" s="1"/>
      <c r="E143" s="1"/>
      <c r="F143" s="1"/>
      <c r="G143" s="1"/>
      <c r="H143" s="1"/>
      <c r="I143" s="1"/>
      <c r="J143" s="1"/>
      <c r="K143" s="1"/>
      <c r="L143" s="1"/>
      <c r="M143" s="1"/>
      <c r="N143" s="1"/>
      <c r="O143" s="1"/>
      <c r="P143" s="1"/>
      <c r="Q143" s="1"/>
      <c r="R143" s="1"/>
      <c r="S143" s="1"/>
      <c r="T143" s="1"/>
      <c r="U143" s="1"/>
      <c r="V143" s="1"/>
    </row>
    <row r="144">
      <c r="A144" s="1"/>
      <c r="B144" s="1"/>
      <c r="C144" s="1"/>
      <c r="D144" s="1"/>
      <c r="E144" s="1"/>
      <c r="F144" s="1"/>
      <c r="G144" s="1"/>
      <c r="H144" s="1"/>
      <c r="I144" s="1"/>
      <c r="J144" s="1"/>
      <c r="K144" s="1"/>
      <c r="L144" s="1"/>
      <c r="M144" s="1"/>
      <c r="N144" s="1"/>
      <c r="O144" s="1"/>
      <c r="P144" s="1"/>
      <c r="Q144" s="1"/>
      <c r="R144" s="1"/>
      <c r="S144" s="1"/>
      <c r="T144" s="1"/>
      <c r="U144" s="1"/>
      <c r="V144" s="1"/>
    </row>
    <row r="145">
      <c r="A145" s="1"/>
      <c r="B145" s="1"/>
      <c r="C145" s="1"/>
      <c r="D145" s="1"/>
      <c r="E145" s="1"/>
      <c r="F145" s="1"/>
      <c r="G145" s="1"/>
      <c r="H145" s="1"/>
      <c r="I145" s="1"/>
      <c r="J145" s="1"/>
      <c r="K145" s="1"/>
      <c r="L145" s="1"/>
      <c r="M145" s="1"/>
      <c r="N145" s="1"/>
      <c r="O145" s="1"/>
      <c r="P145" s="1"/>
      <c r="Q145" s="1"/>
      <c r="R145" s="1"/>
      <c r="S145" s="1"/>
      <c r="T145" s="1"/>
      <c r="U145" s="1"/>
      <c r="V145" s="1"/>
    </row>
    <row r="146">
      <c r="A146" s="1"/>
      <c r="B146" s="1"/>
      <c r="C146" s="1"/>
      <c r="D146" s="1"/>
      <c r="E146" s="1"/>
      <c r="F146" s="1"/>
      <c r="G146" s="1"/>
      <c r="H146" s="1"/>
      <c r="I146" s="1"/>
      <c r="J146" s="1"/>
      <c r="K146" s="1"/>
      <c r="L146" s="1"/>
      <c r="M146" s="1"/>
      <c r="N146" s="1"/>
      <c r="O146" s="1"/>
      <c r="P146" s="1"/>
      <c r="Q146" s="1"/>
      <c r="R146" s="1"/>
      <c r="S146" s="1"/>
      <c r="T146" s="1"/>
      <c r="U146" s="1"/>
      <c r="V146" s="1"/>
    </row>
    <row r="147">
      <c r="A147" s="1"/>
      <c r="B147" s="1"/>
      <c r="C147" s="1"/>
      <c r="D147" s="1"/>
      <c r="E147" s="1"/>
      <c r="F147" s="1"/>
      <c r="G147" s="1"/>
      <c r="H147" s="1"/>
      <c r="I147" s="1"/>
      <c r="J147" s="1"/>
      <c r="K147" s="1"/>
      <c r="L147" s="1"/>
      <c r="M147" s="1"/>
      <c r="N147" s="1"/>
      <c r="O147" s="1"/>
      <c r="P147" s="1"/>
      <c r="Q147" s="1"/>
      <c r="R147" s="1"/>
      <c r="S147" s="1"/>
      <c r="T147" s="1"/>
      <c r="U147" s="1"/>
      <c r="V147" s="1"/>
    </row>
    <row r="148">
      <c r="A148" s="1"/>
      <c r="B148" s="1"/>
      <c r="C148" s="1"/>
      <c r="D148" s="1"/>
      <c r="E148" s="1"/>
      <c r="F148" s="1"/>
      <c r="G148" s="1"/>
      <c r="H148" s="1"/>
      <c r="I148" s="1"/>
      <c r="J148" s="1"/>
      <c r="K148" s="1"/>
      <c r="L148" s="1"/>
      <c r="M148" s="1"/>
      <c r="N148" s="1"/>
      <c r="O148" s="1"/>
      <c r="P148" s="1"/>
      <c r="Q148" s="1"/>
      <c r="R148" s="1"/>
      <c r="S148" s="1"/>
      <c r="T148" s="1"/>
      <c r="U148" s="1"/>
      <c r="V148" s="1"/>
    </row>
    <row r="149">
      <c r="A149" s="1"/>
      <c r="B149" s="1"/>
      <c r="C149" s="1"/>
      <c r="D149" s="1"/>
      <c r="E149" s="1"/>
      <c r="F149" s="1"/>
      <c r="G149" s="1"/>
      <c r="H149" s="1"/>
      <c r="I149" s="1"/>
      <c r="J149" s="1"/>
      <c r="K149" s="1"/>
      <c r="L149" s="1"/>
      <c r="M149" s="1"/>
      <c r="N149" s="1"/>
      <c r="O149" s="1"/>
      <c r="P149" s="1"/>
      <c r="Q149" s="1"/>
      <c r="R149" s="1"/>
      <c r="S149" s="1"/>
      <c r="T149" s="1"/>
      <c r="U149" s="1"/>
      <c r="V149" s="1"/>
    </row>
    <row r="150">
      <c r="A150" s="1"/>
      <c r="B150" s="1"/>
      <c r="C150" s="1"/>
      <c r="D150" s="1"/>
      <c r="E150" s="1"/>
      <c r="F150" s="1"/>
      <c r="G150" s="1"/>
      <c r="H150" s="1"/>
      <c r="I150" s="1"/>
      <c r="J150" s="1"/>
      <c r="K150" s="1"/>
      <c r="L150" s="1"/>
      <c r="M150" s="1"/>
      <c r="N150" s="1"/>
      <c r="O150" s="1"/>
      <c r="P150" s="1"/>
      <c r="Q150" s="1"/>
      <c r="R150" s="1"/>
      <c r="S150" s="1"/>
      <c r="T150" s="1"/>
      <c r="U150" s="1"/>
      <c r="V150" s="1"/>
    </row>
    <row r="151">
      <c r="A151" s="1"/>
      <c r="B151" s="1"/>
      <c r="C151" s="1"/>
      <c r="D151" s="1"/>
      <c r="E151" s="1"/>
      <c r="F151" s="1"/>
      <c r="G151" s="1"/>
      <c r="H151" s="1"/>
      <c r="I151" s="1"/>
      <c r="J151" s="1"/>
      <c r="K151" s="1"/>
      <c r="L151" s="1"/>
      <c r="M151" s="1"/>
      <c r="N151" s="1"/>
      <c r="O151" s="1"/>
      <c r="P151" s="1"/>
      <c r="Q151" s="1"/>
      <c r="R151" s="1"/>
      <c r="S151" s="1"/>
      <c r="T151" s="1"/>
      <c r="U151" s="1"/>
      <c r="V151" s="1"/>
    </row>
    <row r="152">
      <c r="A152" s="1"/>
      <c r="B152" s="1"/>
      <c r="C152" s="1"/>
      <c r="D152" s="1"/>
      <c r="E152" s="1"/>
      <c r="F152" s="1"/>
      <c r="G152" s="1"/>
      <c r="H152" s="1"/>
      <c r="I152" s="1"/>
      <c r="J152" s="1"/>
      <c r="K152" s="1"/>
      <c r="L152" s="1"/>
      <c r="M152" s="1"/>
      <c r="N152" s="1"/>
      <c r="O152" s="1"/>
      <c r="P152" s="1"/>
      <c r="Q152" s="1"/>
      <c r="R152" s="1"/>
      <c r="S152" s="1"/>
      <c r="T152" s="1"/>
      <c r="U152" s="1"/>
      <c r="V152" s="1"/>
    </row>
    <row r="153">
      <c r="A153" s="1"/>
      <c r="B153" s="1"/>
      <c r="C153" s="1"/>
      <c r="D153" s="1"/>
      <c r="E153" s="1"/>
      <c r="F153" s="1"/>
      <c r="G153" s="1"/>
      <c r="H153" s="1"/>
      <c r="I153" s="1"/>
      <c r="J153" s="1"/>
      <c r="K153" s="1"/>
      <c r="L153" s="1"/>
      <c r="M153" s="1"/>
      <c r="N153" s="1"/>
      <c r="O153" s="1"/>
      <c r="P153" s="1"/>
      <c r="Q153" s="1"/>
      <c r="R153" s="1"/>
      <c r="S153" s="1"/>
      <c r="T153" s="1"/>
      <c r="U153" s="1"/>
      <c r="V153" s="1"/>
    </row>
    <row r="154">
      <c r="A154" s="1"/>
      <c r="B154" s="1"/>
      <c r="C154" s="1"/>
      <c r="D154" s="1"/>
      <c r="E154" s="1"/>
      <c r="F154" s="1"/>
      <c r="G154" s="1"/>
      <c r="H154" s="1"/>
      <c r="I154" s="1"/>
      <c r="J154" s="1"/>
      <c r="K154" s="1"/>
      <c r="L154" s="1"/>
      <c r="M154" s="1"/>
      <c r="N154" s="1"/>
      <c r="O154" s="1"/>
      <c r="P154" s="1"/>
      <c r="Q154" s="1"/>
      <c r="R154" s="1"/>
      <c r="S154" s="1"/>
      <c r="T154" s="1"/>
      <c r="U154" s="1"/>
      <c r="V154" s="1"/>
    </row>
    <row r="155">
      <c r="A155" s="1"/>
      <c r="B155" s="1"/>
      <c r="C155" s="1"/>
      <c r="D155" s="1"/>
      <c r="E155" s="1"/>
      <c r="F155" s="1"/>
      <c r="G155" s="1"/>
      <c r="H155" s="1"/>
      <c r="I155" s="1"/>
      <c r="J155" s="1"/>
      <c r="K155" s="1"/>
      <c r="L155" s="1"/>
      <c r="M155" s="1"/>
      <c r="N155" s="1"/>
      <c r="O155" s="1"/>
      <c r="P155" s="1"/>
      <c r="Q155" s="1"/>
      <c r="R155" s="1"/>
      <c r="S155" s="1"/>
      <c r="T155" s="1"/>
      <c r="U155" s="1"/>
      <c r="V155" s="1"/>
    </row>
    <row r="156">
      <c r="A156" s="1"/>
      <c r="B156" s="1"/>
      <c r="C156" s="1"/>
      <c r="D156" s="1"/>
      <c r="E156" s="1"/>
      <c r="F156" s="1"/>
      <c r="G156" s="1"/>
      <c r="H156" s="1"/>
      <c r="I156" s="1"/>
      <c r="J156" s="1"/>
      <c r="K156" s="1"/>
      <c r="L156" s="1"/>
      <c r="M156" s="1"/>
      <c r="N156" s="1"/>
      <c r="O156" s="1"/>
      <c r="P156" s="1"/>
      <c r="Q156" s="1"/>
      <c r="R156" s="1"/>
      <c r="S156" s="1"/>
      <c r="T156" s="1"/>
      <c r="U156" s="1"/>
      <c r="V156" s="1"/>
    </row>
    <row r="157">
      <c r="A157" s="1"/>
      <c r="B157" s="1"/>
      <c r="C157" s="1"/>
      <c r="D157" s="1"/>
      <c r="E157" s="1"/>
      <c r="F157" s="1"/>
      <c r="G157" s="1"/>
      <c r="H157" s="1"/>
      <c r="I157" s="1"/>
      <c r="J157" s="1"/>
      <c r="K157" s="1"/>
      <c r="L157" s="1"/>
      <c r="M157" s="1"/>
      <c r="N157" s="1"/>
      <c r="O157" s="1"/>
      <c r="P157" s="1"/>
      <c r="Q157" s="1"/>
      <c r="R157" s="1"/>
      <c r="S157" s="1"/>
      <c r="T157" s="1"/>
      <c r="U157" s="1"/>
      <c r="V157" s="1"/>
    </row>
    <row r="158">
      <c r="A158" s="1"/>
      <c r="B158" s="1"/>
      <c r="C158" s="1"/>
      <c r="D158" s="1"/>
      <c r="E158" s="1"/>
      <c r="F158" s="1"/>
      <c r="G158" s="1"/>
      <c r="H158" s="1"/>
      <c r="I158" s="1"/>
      <c r="J158" s="1"/>
      <c r="K158" s="1"/>
      <c r="L158" s="1"/>
      <c r="M158" s="1"/>
      <c r="N158" s="1"/>
      <c r="O158" s="1"/>
      <c r="P158" s="1"/>
      <c r="Q158" s="1"/>
      <c r="R158" s="1"/>
      <c r="S158" s="1"/>
      <c r="T158" s="1"/>
      <c r="U158" s="1"/>
      <c r="V158" s="1"/>
    </row>
    <row r="159">
      <c r="A159" s="1"/>
      <c r="B159" s="1"/>
      <c r="C159" s="1"/>
      <c r="D159" s="1"/>
      <c r="E159" s="1"/>
      <c r="F159" s="1"/>
      <c r="G159" s="1"/>
      <c r="H159" s="1"/>
      <c r="I159" s="1"/>
      <c r="J159" s="1"/>
      <c r="K159" s="1"/>
      <c r="L159" s="1"/>
      <c r="M159" s="1"/>
      <c r="N159" s="1"/>
      <c r="O159" s="1"/>
      <c r="P159" s="1"/>
      <c r="Q159" s="1"/>
      <c r="R159" s="1"/>
      <c r="S159" s="1"/>
      <c r="T159" s="1"/>
      <c r="U159" s="1"/>
      <c r="V159" s="1"/>
    </row>
    <row r="160">
      <c r="A160" s="1"/>
      <c r="B160" s="1"/>
      <c r="C160" s="1"/>
      <c r="D160" s="1"/>
      <c r="E160" s="1"/>
      <c r="F160" s="1"/>
      <c r="G160" s="1"/>
      <c r="H160" s="1"/>
      <c r="I160" s="1"/>
      <c r="J160" s="1"/>
      <c r="K160" s="1"/>
      <c r="L160" s="1"/>
      <c r="M160" s="1"/>
      <c r="N160" s="1"/>
      <c r="O160" s="1"/>
      <c r="P160" s="1"/>
      <c r="Q160" s="1"/>
      <c r="R160" s="1"/>
      <c r="S160" s="1"/>
      <c r="T160" s="1"/>
      <c r="U160" s="1"/>
      <c r="V160" s="1"/>
    </row>
    <row r="161">
      <c r="A161" s="1"/>
      <c r="B161" s="1"/>
      <c r="C161" s="1"/>
      <c r="D161" s="1"/>
      <c r="E161" s="1"/>
      <c r="F161" s="1"/>
      <c r="G161" s="1"/>
      <c r="H161" s="1"/>
      <c r="I161" s="1"/>
      <c r="J161" s="1"/>
      <c r="K161" s="1"/>
      <c r="L161" s="1"/>
      <c r="M161" s="1"/>
      <c r="N161" s="1"/>
      <c r="O161" s="1"/>
      <c r="P161" s="1"/>
      <c r="Q161" s="1"/>
      <c r="R161" s="1"/>
      <c r="S161" s="1"/>
      <c r="T161" s="1"/>
      <c r="U161" s="1"/>
      <c r="V161" s="1"/>
    </row>
    <row r="162">
      <c r="A162" s="1"/>
      <c r="B162" s="1"/>
      <c r="C162" s="1"/>
      <c r="D162" s="1"/>
      <c r="E162" s="1"/>
      <c r="F162" s="1"/>
      <c r="G162" s="1"/>
      <c r="H162" s="1"/>
      <c r="I162" s="1"/>
      <c r="J162" s="1"/>
      <c r="K162" s="1"/>
      <c r="L162" s="1"/>
      <c r="M162" s="1"/>
      <c r="N162" s="1"/>
      <c r="O162" s="1"/>
      <c r="P162" s="1"/>
      <c r="Q162" s="1"/>
      <c r="R162" s="1"/>
      <c r="S162" s="1"/>
      <c r="T162" s="1"/>
      <c r="U162" s="1"/>
      <c r="V162" s="1"/>
    </row>
    <row r="163">
      <c r="A163" s="1"/>
      <c r="B163" s="1"/>
      <c r="C163" s="1"/>
      <c r="D163" s="1"/>
      <c r="E163" s="1"/>
      <c r="F163" s="1"/>
      <c r="G163" s="1"/>
      <c r="H163" s="1"/>
      <c r="I163" s="1"/>
      <c r="J163" s="1"/>
      <c r="K163" s="1"/>
      <c r="L163" s="1"/>
      <c r="M163" s="1"/>
      <c r="N163" s="1"/>
      <c r="O163" s="1"/>
      <c r="P163" s="1"/>
      <c r="Q163" s="1"/>
      <c r="R163" s="1"/>
      <c r="S163" s="1"/>
      <c r="T163" s="1"/>
      <c r="U163" s="1"/>
      <c r="V163" s="1"/>
    </row>
    <row r="164">
      <c r="A164" s="1"/>
      <c r="B164" s="1"/>
      <c r="C164" s="1"/>
      <c r="D164" s="1"/>
      <c r="E164" s="1"/>
      <c r="F164" s="1"/>
      <c r="G164" s="1"/>
      <c r="H164" s="1"/>
      <c r="I164" s="1"/>
      <c r="J164" s="1"/>
      <c r="K164" s="1"/>
      <c r="L164" s="1"/>
      <c r="M164" s="1"/>
      <c r="N164" s="1"/>
      <c r="O164" s="1"/>
      <c r="P164" s="1"/>
      <c r="Q164" s="1"/>
      <c r="R164" s="1"/>
      <c r="S164" s="1"/>
      <c r="T164" s="1"/>
      <c r="U164" s="1"/>
      <c r="V164" s="1"/>
    </row>
    <row r="165">
      <c r="A165" s="1"/>
      <c r="B165" s="1"/>
      <c r="C165" s="1"/>
      <c r="D165" s="1"/>
      <c r="E165" s="1"/>
      <c r="F165" s="1"/>
      <c r="G165" s="1"/>
      <c r="H165" s="1"/>
      <c r="I165" s="1"/>
      <c r="J165" s="1"/>
      <c r="K165" s="1"/>
      <c r="L165" s="1"/>
      <c r="M165" s="1"/>
      <c r="N165" s="1"/>
      <c r="O165" s="1"/>
      <c r="P165" s="1"/>
      <c r="Q165" s="1"/>
      <c r="R165" s="1"/>
      <c r="S165" s="1"/>
      <c r="T165" s="1"/>
      <c r="U165" s="1"/>
      <c r="V165" s="1"/>
    </row>
    <row r="166">
      <c r="A166" s="1"/>
      <c r="B166" s="1"/>
      <c r="C166" s="1"/>
      <c r="D166" s="1"/>
      <c r="E166" s="1"/>
      <c r="F166" s="1"/>
      <c r="G166" s="1"/>
      <c r="H166" s="1"/>
      <c r="I166" s="1"/>
      <c r="J166" s="1"/>
      <c r="K166" s="1"/>
      <c r="L166" s="1"/>
      <c r="M166" s="1"/>
      <c r="N166" s="1"/>
      <c r="O166" s="1"/>
      <c r="P166" s="1"/>
      <c r="Q166" s="1"/>
      <c r="R166" s="1"/>
      <c r="S166" s="1"/>
      <c r="T166" s="1"/>
      <c r="U166" s="1"/>
      <c r="V166" s="1"/>
    </row>
    <row r="167">
      <c r="A167" s="1"/>
      <c r="B167" s="1"/>
      <c r="C167" s="1"/>
      <c r="D167" s="1"/>
      <c r="E167" s="1"/>
      <c r="F167" s="1"/>
      <c r="G167" s="1"/>
      <c r="H167" s="1"/>
      <c r="I167" s="1"/>
      <c r="J167" s="1"/>
      <c r="K167" s="1"/>
      <c r="L167" s="1"/>
      <c r="M167" s="1"/>
      <c r="N167" s="1"/>
      <c r="O167" s="1"/>
      <c r="P167" s="1"/>
      <c r="Q167" s="1"/>
      <c r="R167" s="1"/>
      <c r="S167" s="1"/>
      <c r="T167" s="1"/>
      <c r="U167" s="1"/>
      <c r="V167" s="1"/>
    </row>
    <row r="168">
      <c r="A168" s="1"/>
      <c r="B168" s="1"/>
      <c r="C168" s="1"/>
      <c r="D168" s="1"/>
      <c r="E168" s="1"/>
      <c r="F168" s="1"/>
      <c r="G168" s="1"/>
      <c r="H168" s="1"/>
      <c r="I168" s="1"/>
      <c r="J168" s="1"/>
      <c r="K168" s="1"/>
      <c r="L168" s="1"/>
      <c r="M168" s="1"/>
      <c r="N168" s="1"/>
      <c r="O168" s="1"/>
      <c r="P168" s="1"/>
      <c r="Q168" s="1"/>
      <c r="R168" s="1"/>
      <c r="S168" s="1"/>
      <c r="T168" s="1"/>
      <c r="U168" s="1"/>
      <c r="V168" s="1"/>
    </row>
    <row r="169">
      <c r="A169" s="1"/>
      <c r="B169" s="1"/>
      <c r="C169" s="1"/>
      <c r="D169" s="1"/>
      <c r="E169" s="1"/>
      <c r="F169" s="1"/>
      <c r="G169" s="1"/>
      <c r="H169" s="1"/>
      <c r="I169" s="1"/>
      <c r="J169" s="1"/>
      <c r="K169" s="1"/>
      <c r="L169" s="1"/>
      <c r="M169" s="1"/>
      <c r="N169" s="1"/>
      <c r="O169" s="1"/>
      <c r="P169" s="1"/>
      <c r="Q169" s="1"/>
      <c r="R169" s="1"/>
      <c r="S169" s="1"/>
      <c r="T169" s="1"/>
      <c r="U169" s="1"/>
      <c r="V169" s="1"/>
    </row>
    <row r="170">
      <c r="A170" s="1"/>
      <c r="B170" s="1"/>
      <c r="C170" s="1"/>
      <c r="D170" s="1"/>
      <c r="E170" s="1"/>
      <c r="F170" s="1"/>
      <c r="G170" s="1"/>
      <c r="H170" s="1"/>
      <c r="I170" s="1"/>
      <c r="J170" s="1"/>
      <c r="K170" s="1"/>
      <c r="L170" s="1"/>
      <c r="M170" s="1"/>
      <c r="N170" s="1"/>
      <c r="O170" s="1"/>
      <c r="P170" s="1"/>
      <c r="Q170" s="1"/>
      <c r="R170" s="1"/>
      <c r="S170" s="1"/>
      <c r="T170" s="1"/>
      <c r="U170" s="1"/>
      <c r="V170" s="1"/>
    </row>
    <row r="171">
      <c r="A171" s="1"/>
      <c r="B171" s="1"/>
      <c r="C171" s="1"/>
      <c r="D171" s="1"/>
      <c r="E171" s="1"/>
      <c r="F171" s="1"/>
      <c r="G171" s="1"/>
      <c r="H171" s="1"/>
      <c r="I171" s="1"/>
      <c r="J171" s="1"/>
      <c r="K171" s="1"/>
      <c r="L171" s="1"/>
      <c r="M171" s="1"/>
      <c r="N171" s="1"/>
      <c r="O171" s="1"/>
      <c r="P171" s="1"/>
      <c r="Q171" s="1"/>
      <c r="R171" s="1"/>
      <c r="S171" s="1"/>
      <c r="T171" s="1"/>
      <c r="U171" s="1"/>
      <c r="V171" s="1"/>
    </row>
    <row r="172">
      <c r="A172" s="1"/>
      <c r="B172" s="1"/>
      <c r="C172" s="1"/>
      <c r="D172" s="1"/>
      <c r="E172" s="1"/>
      <c r="F172" s="1"/>
      <c r="G172" s="1"/>
      <c r="H172" s="1"/>
      <c r="I172" s="1"/>
      <c r="J172" s="1"/>
      <c r="K172" s="1"/>
      <c r="L172" s="1"/>
      <c r="M172" s="1"/>
      <c r="N172" s="1"/>
      <c r="O172" s="1"/>
      <c r="P172" s="1"/>
      <c r="Q172" s="1"/>
      <c r="R172" s="1"/>
      <c r="S172" s="1"/>
      <c r="T172" s="1"/>
      <c r="U172" s="1"/>
      <c r="V172" s="1"/>
    </row>
    <row r="173">
      <c r="A173" s="1"/>
      <c r="B173" s="1"/>
      <c r="C173" s="1"/>
      <c r="D173" s="1"/>
      <c r="E173" s="1"/>
      <c r="F173" s="1"/>
      <c r="G173" s="1"/>
      <c r="H173" s="1"/>
      <c r="I173" s="1"/>
      <c r="J173" s="1"/>
      <c r="K173" s="1"/>
      <c r="L173" s="1"/>
      <c r="M173" s="1"/>
      <c r="N173" s="1"/>
      <c r="O173" s="1"/>
      <c r="P173" s="1"/>
      <c r="Q173" s="1"/>
      <c r="R173" s="1"/>
      <c r="S173" s="1"/>
      <c r="T173" s="1"/>
      <c r="U173" s="1"/>
      <c r="V173" s="1"/>
    </row>
    <row r="174">
      <c r="A174" s="1"/>
      <c r="B174" s="1"/>
      <c r="C174" s="1"/>
      <c r="D174" s="1"/>
      <c r="E174" s="1"/>
      <c r="F174" s="1"/>
      <c r="G174" s="1"/>
      <c r="H174" s="1"/>
      <c r="I174" s="1"/>
      <c r="J174" s="1"/>
      <c r="K174" s="1"/>
      <c r="L174" s="1"/>
      <c r="M174" s="1"/>
      <c r="N174" s="1"/>
      <c r="O174" s="1"/>
      <c r="P174" s="1"/>
      <c r="Q174" s="1"/>
      <c r="R174" s="1"/>
      <c r="S174" s="1"/>
      <c r="T174" s="1"/>
      <c r="U174" s="1"/>
      <c r="V174" s="1"/>
    </row>
    <row r="175">
      <c r="A175" s="1"/>
      <c r="B175" s="1"/>
      <c r="C175" s="1"/>
      <c r="D175" s="1"/>
      <c r="E175" s="1"/>
      <c r="F175" s="1"/>
      <c r="G175" s="1"/>
      <c r="H175" s="1"/>
      <c r="I175" s="1"/>
      <c r="J175" s="1"/>
      <c r="K175" s="1"/>
      <c r="L175" s="1"/>
      <c r="M175" s="1"/>
      <c r="N175" s="1"/>
      <c r="O175" s="1"/>
      <c r="P175" s="1"/>
      <c r="Q175" s="1"/>
      <c r="R175" s="1"/>
      <c r="S175" s="1"/>
      <c r="T175" s="1"/>
      <c r="U175" s="1"/>
      <c r="V175" s="1"/>
    </row>
    <row r="176">
      <c r="A176" s="1"/>
      <c r="B176" s="1"/>
      <c r="C176" s="1"/>
      <c r="D176" s="1"/>
      <c r="E176" s="1"/>
      <c r="F176" s="1"/>
      <c r="G176" s="1"/>
      <c r="H176" s="1"/>
      <c r="I176" s="1"/>
      <c r="J176" s="1"/>
      <c r="K176" s="1"/>
      <c r="L176" s="1"/>
      <c r="M176" s="1"/>
      <c r="N176" s="1"/>
      <c r="O176" s="1"/>
      <c r="P176" s="1"/>
      <c r="Q176" s="1"/>
      <c r="R176" s="1"/>
      <c r="S176" s="1"/>
      <c r="T176" s="1"/>
      <c r="U176" s="1"/>
      <c r="V176" s="1"/>
    </row>
    <row r="177">
      <c r="A177" s="1"/>
      <c r="B177" s="1"/>
      <c r="C177" s="1"/>
      <c r="D177" s="1"/>
      <c r="E177" s="1"/>
      <c r="F177" s="1"/>
      <c r="G177" s="1"/>
      <c r="H177" s="1"/>
      <c r="I177" s="1"/>
      <c r="J177" s="1"/>
      <c r="K177" s="1"/>
      <c r="L177" s="1"/>
      <c r="M177" s="1"/>
      <c r="N177" s="1"/>
      <c r="O177" s="1"/>
      <c r="P177" s="1"/>
      <c r="Q177" s="1"/>
      <c r="R177" s="1"/>
      <c r="S177" s="1"/>
      <c r="T177" s="1"/>
      <c r="U177" s="1"/>
      <c r="V177" s="1"/>
    </row>
    <row r="178">
      <c r="A178" s="1"/>
      <c r="B178" s="1"/>
      <c r="C178" s="1"/>
      <c r="D178" s="1"/>
      <c r="E178" s="1"/>
      <c r="F178" s="1"/>
      <c r="G178" s="1"/>
      <c r="H178" s="1"/>
      <c r="I178" s="1"/>
      <c r="J178" s="1"/>
      <c r="K178" s="1"/>
      <c r="L178" s="1"/>
      <c r="M178" s="1"/>
      <c r="N178" s="1"/>
      <c r="O178" s="1"/>
      <c r="P178" s="1"/>
      <c r="Q178" s="1"/>
      <c r="R178" s="1"/>
      <c r="S178" s="1"/>
      <c r="T178" s="1"/>
      <c r="U178" s="1"/>
      <c r="V178" s="1"/>
    </row>
    <row r="179">
      <c r="A179" s="1"/>
      <c r="B179" s="1"/>
      <c r="C179" s="1"/>
      <c r="D179" s="1"/>
      <c r="E179" s="1"/>
      <c r="F179" s="1"/>
      <c r="G179" s="1"/>
      <c r="H179" s="1"/>
      <c r="I179" s="1"/>
      <c r="J179" s="1"/>
      <c r="K179" s="1"/>
      <c r="L179" s="1"/>
      <c r="M179" s="1"/>
      <c r="N179" s="1"/>
      <c r="O179" s="1"/>
      <c r="P179" s="1"/>
      <c r="Q179" s="1"/>
      <c r="R179" s="1"/>
      <c r="S179" s="1"/>
      <c r="T179" s="1"/>
      <c r="U179" s="1"/>
      <c r="V179" s="1"/>
    </row>
    <row r="180">
      <c r="A180" s="1"/>
      <c r="B180" s="1"/>
      <c r="C180" s="1"/>
      <c r="D180" s="1"/>
      <c r="E180" s="1"/>
      <c r="F180" s="1"/>
      <c r="G180" s="1"/>
      <c r="H180" s="1"/>
      <c r="I180" s="1"/>
      <c r="J180" s="1"/>
      <c r="K180" s="1"/>
      <c r="L180" s="1"/>
      <c r="M180" s="1"/>
      <c r="N180" s="1"/>
      <c r="O180" s="1"/>
      <c r="P180" s="1"/>
      <c r="Q180" s="1"/>
      <c r="R180" s="1"/>
      <c r="S180" s="1"/>
      <c r="T180" s="1"/>
      <c r="U180" s="1"/>
      <c r="V180" s="1"/>
    </row>
    <row r="181">
      <c r="A181" s="1"/>
      <c r="B181" s="1"/>
      <c r="C181" s="1"/>
      <c r="D181" s="1"/>
      <c r="E181" s="1"/>
      <c r="F181" s="1"/>
      <c r="G181" s="1"/>
      <c r="H181" s="1"/>
      <c r="I181" s="1"/>
      <c r="J181" s="1"/>
      <c r="K181" s="1"/>
      <c r="L181" s="1"/>
      <c r="M181" s="1"/>
      <c r="N181" s="1"/>
      <c r="O181" s="1"/>
      <c r="P181" s="1"/>
      <c r="Q181" s="1"/>
      <c r="R181" s="1"/>
      <c r="S181" s="1"/>
      <c r="T181" s="1"/>
      <c r="U181" s="1"/>
      <c r="V181" s="1"/>
    </row>
    <row r="182">
      <c r="A182" s="1"/>
      <c r="B182" s="1"/>
      <c r="C182" s="1"/>
      <c r="D182" s="1"/>
      <c r="E182" s="1"/>
      <c r="F182" s="1"/>
      <c r="G182" s="1"/>
      <c r="H182" s="1"/>
      <c r="I182" s="1"/>
      <c r="J182" s="1"/>
      <c r="K182" s="1"/>
      <c r="L182" s="1"/>
      <c r="M182" s="1"/>
      <c r="N182" s="1"/>
      <c r="O182" s="1"/>
      <c r="P182" s="1"/>
      <c r="Q182" s="1"/>
      <c r="R182" s="1"/>
      <c r="S182" s="1"/>
      <c r="T182" s="1"/>
      <c r="U182" s="1"/>
      <c r="V182" s="1"/>
    </row>
    <row r="183">
      <c r="A183" s="1"/>
      <c r="B183" s="1"/>
      <c r="C183" s="1"/>
      <c r="D183" s="1"/>
      <c r="E183" s="1"/>
      <c r="F183" s="1"/>
      <c r="G183" s="1"/>
      <c r="H183" s="1"/>
      <c r="I183" s="1"/>
      <c r="J183" s="1"/>
      <c r="K183" s="1"/>
      <c r="L183" s="1"/>
      <c r="M183" s="1"/>
      <c r="N183" s="1"/>
      <c r="O183" s="1"/>
      <c r="P183" s="1"/>
      <c r="Q183" s="1"/>
      <c r="R183" s="1"/>
      <c r="S183" s="1"/>
      <c r="T183" s="1"/>
      <c r="U183" s="1"/>
      <c r="V183" s="1"/>
    </row>
    <row r="184">
      <c r="A184" s="1"/>
      <c r="B184" s="1"/>
      <c r="C184" s="1"/>
      <c r="D184" s="1"/>
      <c r="E184" s="1"/>
      <c r="F184" s="1"/>
      <c r="G184" s="1"/>
      <c r="H184" s="1"/>
      <c r="I184" s="1"/>
      <c r="J184" s="1"/>
      <c r="K184" s="1"/>
      <c r="L184" s="1"/>
      <c r="M184" s="1"/>
      <c r="N184" s="1"/>
      <c r="O184" s="1"/>
      <c r="P184" s="1"/>
      <c r="Q184" s="1"/>
      <c r="R184" s="1"/>
      <c r="S184" s="1"/>
      <c r="T184" s="1"/>
      <c r="U184" s="1"/>
      <c r="V184" s="1"/>
    </row>
    <row r="185">
      <c r="A185" s="1"/>
      <c r="B185" s="1"/>
      <c r="C185" s="1"/>
      <c r="D185" s="1"/>
      <c r="E185" s="1"/>
      <c r="F185" s="1"/>
      <c r="G185" s="1"/>
      <c r="H185" s="1"/>
      <c r="I185" s="1"/>
      <c r="J185" s="1"/>
      <c r="K185" s="1"/>
      <c r="L185" s="1"/>
      <c r="M185" s="1"/>
      <c r="N185" s="1"/>
      <c r="O185" s="1"/>
      <c r="P185" s="1"/>
      <c r="Q185" s="1"/>
      <c r="R185" s="1"/>
      <c r="S185" s="1"/>
      <c r="T185" s="1"/>
      <c r="U185" s="1"/>
      <c r="V185" s="1"/>
    </row>
    <row r="186">
      <c r="A186" s="1"/>
      <c r="B186" s="1"/>
      <c r="C186" s="1"/>
      <c r="D186" s="1"/>
      <c r="E186" s="1"/>
      <c r="F186" s="1"/>
      <c r="G186" s="1"/>
      <c r="H186" s="1"/>
      <c r="I186" s="1"/>
      <c r="J186" s="1"/>
      <c r="K186" s="1"/>
      <c r="L186" s="1"/>
      <c r="M186" s="1"/>
      <c r="N186" s="1"/>
      <c r="O186" s="1"/>
      <c r="P186" s="1"/>
      <c r="Q186" s="1"/>
      <c r="R186" s="1"/>
      <c r="S186" s="1"/>
      <c r="T186" s="1"/>
      <c r="U186" s="1"/>
      <c r="V186" s="1"/>
    </row>
    <row r="187">
      <c r="A187" s="1"/>
      <c r="B187" s="1"/>
      <c r="C187" s="1"/>
      <c r="D187" s="1"/>
      <c r="E187" s="1"/>
      <c r="F187" s="1"/>
      <c r="G187" s="1"/>
      <c r="H187" s="1"/>
      <c r="I187" s="1"/>
      <c r="J187" s="1"/>
      <c r="K187" s="1"/>
      <c r="L187" s="1"/>
      <c r="M187" s="1"/>
      <c r="N187" s="1"/>
      <c r="O187" s="1"/>
      <c r="P187" s="1"/>
      <c r="Q187" s="1"/>
      <c r="R187" s="1"/>
      <c r="S187" s="1"/>
      <c r="T187" s="1"/>
      <c r="U187" s="1"/>
      <c r="V187" s="1"/>
    </row>
    <row r="188">
      <c r="A188" s="1"/>
      <c r="B188" s="1"/>
      <c r="C188" s="1"/>
      <c r="D188" s="1"/>
      <c r="E188" s="1"/>
      <c r="F188" s="1"/>
      <c r="G188" s="1"/>
      <c r="H188" s="1"/>
      <c r="I188" s="1"/>
      <c r="J188" s="1"/>
      <c r="K188" s="1"/>
      <c r="L188" s="1"/>
      <c r="M188" s="1"/>
      <c r="N188" s="1"/>
      <c r="O188" s="1"/>
      <c r="P188" s="1"/>
      <c r="Q188" s="1"/>
      <c r="R188" s="1"/>
      <c r="S188" s="1"/>
      <c r="T188" s="1"/>
      <c r="U188" s="1"/>
      <c r="V188" s="1"/>
    </row>
    <row r="189">
      <c r="A189" s="1"/>
      <c r="B189" s="1"/>
      <c r="C189" s="1"/>
      <c r="D189" s="1"/>
      <c r="E189" s="1"/>
      <c r="F189" s="1"/>
      <c r="G189" s="1"/>
      <c r="H189" s="1"/>
      <c r="I189" s="1"/>
      <c r="J189" s="1"/>
      <c r="K189" s="1"/>
      <c r="L189" s="1"/>
      <c r="M189" s="1"/>
      <c r="N189" s="1"/>
      <c r="O189" s="1"/>
      <c r="P189" s="1"/>
      <c r="Q189" s="1"/>
      <c r="R189" s="1"/>
      <c r="S189" s="1"/>
      <c r="T189" s="1"/>
      <c r="U189" s="1"/>
      <c r="V189" s="1"/>
    </row>
    <row r="190">
      <c r="A190" s="1"/>
      <c r="B190" s="1"/>
      <c r="C190" s="1"/>
      <c r="D190" s="1"/>
      <c r="E190" s="1"/>
      <c r="F190" s="1"/>
      <c r="G190" s="1"/>
      <c r="H190" s="1"/>
      <c r="I190" s="1"/>
      <c r="J190" s="1"/>
      <c r="K190" s="1"/>
      <c r="L190" s="1"/>
      <c r="M190" s="1"/>
      <c r="N190" s="1"/>
      <c r="O190" s="1"/>
      <c r="P190" s="1"/>
      <c r="Q190" s="1"/>
      <c r="R190" s="1"/>
      <c r="S190" s="1"/>
      <c r="T190" s="1"/>
      <c r="U190" s="1"/>
      <c r="V190" s="1"/>
    </row>
    <row r="191">
      <c r="A191" s="1"/>
      <c r="B191" s="1"/>
      <c r="C191" s="1"/>
      <c r="D191" s="1"/>
      <c r="E191" s="1"/>
      <c r="F191" s="1"/>
      <c r="G191" s="1"/>
      <c r="H191" s="1"/>
      <c r="I191" s="1"/>
      <c r="J191" s="1"/>
      <c r="K191" s="1"/>
      <c r="L191" s="1"/>
      <c r="M191" s="1"/>
      <c r="N191" s="1"/>
      <c r="O191" s="1"/>
      <c r="P191" s="1"/>
      <c r="Q191" s="1"/>
      <c r="R191" s="1"/>
      <c r="S191" s="1"/>
      <c r="T191" s="1"/>
      <c r="U191" s="1"/>
      <c r="V191" s="1"/>
    </row>
    <row r="192">
      <c r="A192" s="1"/>
      <c r="B192" s="1"/>
      <c r="C192" s="1"/>
      <c r="D192" s="1"/>
      <c r="E192" s="1"/>
      <c r="F192" s="1"/>
      <c r="G192" s="1"/>
      <c r="H192" s="1"/>
      <c r="I192" s="1"/>
      <c r="J192" s="1"/>
      <c r="K192" s="1"/>
      <c r="L192" s="1"/>
      <c r="M192" s="1"/>
      <c r="N192" s="1"/>
      <c r="O192" s="1"/>
      <c r="P192" s="1"/>
      <c r="Q192" s="1"/>
      <c r="R192" s="1"/>
      <c r="S192" s="1"/>
      <c r="T192" s="1"/>
      <c r="U192" s="1"/>
      <c r="V192" s="1"/>
    </row>
    <row r="193">
      <c r="A193" s="1"/>
      <c r="B193" s="1"/>
      <c r="C193" s="1"/>
      <c r="D193" s="1"/>
      <c r="E193" s="1"/>
      <c r="F193" s="1"/>
      <c r="G193" s="1"/>
      <c r="H193" s="1"/>
      <c r="I193" s="1"/>
      <c r="J193" s="1"/>
      <c r="K193" s="1"/>
      <c r="L193" s="1"/>
      <c r="M193" s="1"/>
      <c r="N193" s="1"/>
      <c r="O193" s="1"/>
      <c r="P193" s="1"/>
      <c r="Q193" s="1"/>
      <c r="R193" s="1"/>
      <c r="S193" s="1"/>
      <c r="T193" s="1"/>
      <c r="U193" s="1"/>
      <c r="V193" s="1"/>
    </row>
    <row r="194">
      <c r="A194" s="1"/>
      <c r="B194" s="1"/>
      <c r="C194" s="1"/>
      <c r="D194" s="1"/>
      <c r="E194" s="1"/>
      <c r="F194" s="1"/>
      <c r="G194" s="1"/>
      <c r="H194" s="1"/>
      <c r="I194" s="1"/>
      <c r="J194" s="1"/>
      <c r="K194" s="1"/>
      <c r="L194" s="1"/>
      <c r="M194" s="1"/>
      <c r="N194" s="1"/>
      <c r="O194" s="1"/>
      <c r="P194" s="1"/>
      <c r="Q194" s="1"/>
      <c r="R194" s="1"/>
      <c r="S194" s="1"/>
      <c r="T194" s="1"/>
      <c r="U194" s="1"/>
      <c r="V194" s="1"/>
    </row>
    <row r="195">
      <c r="A195" s="1"/>
      <c r="B195" s="1"/>
      <c r="C195" s="1"/>
      <c r="D195" s="1"/>
      <c r="E195" s="1"/>
      <c r="F195" s="1"/>
      <c r="G195" s="1"/>
      <c r="H195" s="1"/>
      <c r="I195" s="1"/>
      <c r="J195" s="1"/>
      <c r="K195" s="1"/>
      <c r="L195" s="1"/>
      <c r="M195" s="1"/>
      <c r="N195" s="1"/>
      <c r="O195" s="1"/>
      <c r="P195" s="1"/>
      <c r="Q195" s="1"/>
      <c r="R195" s="1"/>
      <c r="S195" s="1"/>
      <c r="T195" s="1"/>
      <c r="U195" s="1"/>
      <c r="V195" s="1"/>
    </row>
    <row r="196">
      <c r="A196" s="1"/>
      <c r="B196" s="1"/>
      <c r="C196" s="1"/>
      <c r="D196" s="1"/>
      <c r="E196" s="1"/>
      <c r="F196" s="1"/>
      <c r="G196" s="1"/>
      <c r="H196" s="1"/>
      <c r="I196" s="1"/>
      <c r="J196" s="1"/>
      <c r="K196" s="1"/>
      <c r="L196" s="1"/>
      <c r="M196" s="1"/>
      <c r="N196" s="1"/>
      <c r="O196" s="1"/>
      <c r="P196" s="1"/>
      <c r="Q196" s="1"/>
      <c r="R196" s="1"/>
      <c r="S196" s="1"/>
      <c r="T196" s="1"/>
      <c r="U196" s="1"/>
      <c r="V196" s="1"/>
    </row>
    <row r="197">
      <c r="A197" s="1"/>
      <c r="B197" s="1"/>
      <c r="C197" s="1"/>
      <c r="D197" s="1"/>
      <c r="E197" s="1"/>
      <c r="F197" s="1"/>
      <c r="G197" s="1"/>
      <c r="H197" s="1"/>
      <c r="I197" s="1"/>
      <c r="J197" s="1"/>
      <c r="K197" s="1"/>
      <c r="L197" s="1"/>
      <c r="M197" s="1"/>
      <c r="N197" s="1"/>
      <c r="O197" s="1"/>
      <c r="P197" s="1"/>
      <c r="Q197" s="1"/>
      <c r="R197" s="1"/>
      <c r="S197" s="1"/>
      <c r="T197" s="1"/>
      <c r="U197" s="1"/>
      <c r="V197" s="1"/>
    </row>
    <row r="198">
      <c r="A198" s="1"/>
      <c r="B198" s="1"/>
      <c r="C198" s="1"/>
      <c r="D198" s="1"/>
      <c r="E198" s="1"/>
      <c r="F198" s="1"/>
      <c r="G198" s="1"/>
      <c r="H198" s="1"/>
      <c r="I198" s="1"/>
      <c r="J198" s="1"/>
      <c r="K198" s="1"/>
      <c r="L198" s="1"/>
      <c r="M198" s="1"/>
      <c r="N198" s="1"/>
      <c r="O198" s="1"/>
      <c r="P198" s="1"/>
      <c r="Q198" s="1"/>
      <c r="R198" s="1"/>
      <c r="S198" s="1"/>
      <c r="T198" s="1"/>
      <c r="U198" s="1"/>
      <c r="V198" s="1"/>
    </row>
    <row r="199">
      <c r="A199" s="1"/>
      <c r="B199" s="1"/>
      <c r="C199" s="1"/>
      <c r="D199" s="1"/>
      <c r="E199" s="1"/>
      <c r="F199" s="1"/>
      <c r="G199" s="1"/>
      <c r="H199" s="1"/>
      <c r="I199" s="1"/>
      <c r="J199" s="1"/>
      <c r="K199" s="1"/>
      <c r="L199" s="1"/>
      <c r="M199" s="1"/>
      <c r="N199" s="1"/>
      <c r="O199" s="1"/>
      <c r="P199" s="1"/>
      <c r="Q199" s="1"/>
      <c r="R199" s="1"/>
      <c r="S199" s="1"/>
      <c r="T199" s="1"/>
      <c r="U199" s="1"/>
      <c r="V199" s="1"/>
    </row>
    <row r="200">
      <c r="A200" s="1"/>
      <c r="B200" s="1"/>
      <c r="C200" s="1"/>
      <c r="D200" s="1"/>
      <c r="E200" s="1"/>
      <c r="F200" s="1"/>
      <c r="G200" s="1"/>
      <c r="H200" s="1"/>
      <c r="I200" s="1"/>
      <c r="J200" s="1"/>
      <c r="K200" s="1"/>
      <c r="L200" s="1"/>
      <c r="M200" s="1"/>
      <c r="N200" s="1"/>
      <c r="O200" s="1"/>
      <c r="P200" s="1"/>
      <c r="Q200" s="1"/>
      <c r="R200" s="1"/>
      <c r="S200" s="1"/>
      <c r="T200" s="1"/>
      <c r="U200" s="1"/>
      <c r="V200" s="1"/>
    </row>
    <row r="201">
      <c r="A201" s="1"/>
      <c r="B201" s="1"/>
      <c r="C201" s="1"/>
      <c r="D201" s="1"/>
      <c r="E201" s="1"/>
      <c r="F201" s="1"/>
      <c r="G201" s="1"/>
      <c r="H201" s="1"/>
      <c r="I201" s="1"/>
      <c r="J201" s="1"/>
      <c r="K201" s="1"/>
      <c r="L201" s="1"/>
      <c r="M201" s="1"/>
      <c r="N201" s="1"/>
      <c r="O201" s="1"/>
      <c r="P201" s="1"/>
      <c r="Q201" s="1"/>
      <c r="R201" s="1"/>
      <c r="S201" s="1"/>
      <c r="T201" s="1"/>
      <c r="U201" s="1"/>
      <c r="V201" s="1"/>
    </row>
    <row r="202">
      <c r="A202" s="1"/>
      <c r="B202" s="1"/>
      <c r="C202" s="1"/>
      <c r="D202" s="1"/>
      <c r="E202" s="1"/>
      <c r="F202" s="1"/>
      <c r="G202" s="1"/>
      <c r="H202" s="1"/>
      <c r="I202" s="1"/>
      <c r="J202" s="1"/>
      <c r="K202" s="1"/>
      <c r="L202" s="1"/>
      <c r="M202" s="1"/>
      <c r="N202" s="1"/>
      <c r="O202" s="1"/>
      <c r="P202" s="1"/>
      <c r="Q202" s="1"/>
      <c r="R202" s="1"/>
      <c r="S202" s="1"/>
      <c r="T202" s="1"/>
      <c r="U202" s="1"/>
      <c r="V202" s="1"/>
    </row>
    <row r="203">
      <c r="A203" s="1"/>
      <c r="B203" s="1"/>
      <c r="C203" s="1"/>
      <c r="D203" s="1"/>
      <c r="E203" s="1"/>
      <c r="F203" s="1"/>
      <c r="G203" s="1"/>
      <c r="H203" s="1"/>
      <c r="I203" s="1"/>
      <c r="J203" s="1"/>
      <c r="K203" s="1"/>
      <c r="L203" s="1"/>
      <c r="M203" s="1"/>
      <c r="N203" s="1"/>
      <c r="O203" s="1"/>
      <c r="P203" s="1"/>
      <c r="Q203" s="1"/>
      <c r="R203" s="1"/>
      <c r="S203" s="1"/>
      <c r="T203" s="1"/>
      <c r="U203" s="1"/>
      <c r="V203" s="1"/>
    </row>
    <row r="204">
      <c r="A204" s="1"/>
      <c r="B204" s="1"/>
      <c r="C204" s="1"/>
      <c r="D204" s="1"/>
      <c r="E204" s="1"/>
      <c r="F204" s="1"/>
      <c r="G204" s="1"/>
      <c r="H204" s="1"/>
      <c r="I204" s="1"/>
      <c r="J204" s="1"/>
      <c r="K204" s="1"/>
      <c r="L204" s="1"/>
      <c r="M204" s="1"/>
      <c r="N204" s="1"/>
      <c r="O204" s="1"/>
      <c r="P204" s="1"/>
      <c r="Q204" s="1"/>
      <c r="R204" s="1"/>
      <c r="S204" s="1"/>
      <c r="T204" s="1"/>
      <c r="U204" s="1"/>
      <c r="V204" s="1"/>
    </row>
    <row r="205">
      <c r="A205" s="1"/>
      <c r="B205" s="1"/>
      <c r="C205" s="1"/>
      <c r="D205" s="1"/>
      <c r="E205" s="1"/>
      <c r="F205" s="1"/>
      <c r="G205" s="1"/>
      <c r="H205" s="1"/>
      <c r="I205" s="1"/>
      <c r="J205" s="1"/>
      <c r="K205" s="1"/>
      <c r="L205" s="1"/>
      <c r="M205" s="1"/>
      <c r="N205" s="1"/>
      <c r="O205" s="1"/>
      <c r="P205" s="1"/>
      <c r="Q205" s="1"/>
      <c r="R205" s="1"/>
      <c r="S205" s="1"/>
      <c r="T205" s="1"/>
      <c r="U205" s="1"/>
      <c r="V205" s="1"/>
    </row>
    <row r="206">
      <c r="A206" s="1"/>
      <c r="B206" s="1"/>
      <c r="C206" s="1"/>
      <c r="D206" s="1"/>
      <c r="E206" s="1"/>
      <c r="F206" s="1"/>
      <c r="G206" s="1"/>
      <c r="H206" s="1"/>
      <c r="I206" s="1"/>
      <c r="J206" s="1"/>
      <c r="K206" s="1"/>
      <c r="L206" s="1"/>
      <c r="M206" s="1"/>
      <c r="N206" s="1"/>
      <c r="O206" s="1"/>
      <c r="P206" s="1"/>
      <c r="Q206" s="1"/>
      <c r="R206" s="1"/>
      <c r="S206" s="1"/>
      <c r="T206" s="1"/>
      <c r="U206" s="1"/>
      <c r="V206" s="1"/>
    </row>
    <row r="207">
      <c r="A207" s="1"/>
      <c r="B207" s="1"/>
      <c r="C207" s="1"/>
      <c r="D207" s="1"/>
      <c r="E207" s="1"/>
      <c r="F207" s="1"/>
      <c r="G207" s="1"/>
      <c r="H207" s="1"/>
      <c r="I207" s="1"/>
      <c r="J207" s="1"/>
      <c r="K207" s="1"/>
      <c r="L207" s="1"/>
      <c r="M207" s="1"/>
      <c r="N207" s="1"/>
      <c r="O207" s="1"/>
      <c r="P207" s="1"/>
      <c r="Q207" s="1"/>
      <c r="R207" s="1"/>
      <c r="S207" s="1"/>
      <c r="T207" s="1"/>
      <c r="U207" s="1"/>
      <c r="V207" s="1"/>
    </row>
    <row r="208">
      <c r="A208" s="1"/>
      <c r="B208" s="1"/>
      <c r="C208" s="1"/>
      <c r="D208" s="1"/>
      <c r="E208" s="1"/>
      <c r="F208" s="1"/>
      <c r="G208" s="1"/>
      <c r="H208" s="1"/>
      <c r="I208" s="1"/>
      <c r="J208" s="1"/>
      <c r="K208" s="1"/>
      <c r="L208" s="1"/>
      <c r="M208" s="1"/>
      <c r="N208" s="1"/>
      <c r="O208" s="1"/>
      <c r="P208" s="1"/>
      <c r="Q208" s="1"/>
      <c r="R208" s="1"/>
      <c r="S208" s="1"/>
      <c r="T208" s="1"/>
      <c r="U208" s="1"/>
      <c r="V208" s="1"/>
    </row>
    <row r="209">
      <c r="A209" s="1"/>
      <c r="B209" s="1"/>
      <c r="C209" s="1"/>
      <c r="D209" s="1"/>
      <c r="E209" s="1"/>
      <c r="F209" s="1"/>
      <c r="G209" s="1"/>
      <c r="H209" s="1"/>
      <c r="I209" s="1"/>
      <c r="J209" s="1"/>
      <c r="K209" s="1"/>
      <c r="L209" s="1"/>
      <c r="M209" s="1"/>
      <c r="N209" s="1"/>
      <c r="O209" s="1"/>
      <c r="P209" s="1"/>
      <c r="Q209" s="1"/>
      <c r="R209" s="1"/>
      <c r="S209" s="1"/>
      <c r="T209" s="1"/>
      <c r="U209" s="1"/>
      <c r="V209" s="1"/>
    </row>
    <row r="210">
      <c r="A210" s="1"/>
      <c r="B210" s="1"/>
      <c r="C210" s="1"/>
      <c r="D210" s="1"/>
      <c r="E210" s="1"/>
      <c r="F210" s="1"/>
      <c r="G210" s="1"/>
      <c r="H210" s="1"/>
      <c r="I210" s="1"/>
      <c r="J210" s="1"/>
      <c r="K210" s="1"/>
      <c r="L210" s="1"/>
      <c r="M210" s="1"/>
      <c r="N210" s="1"/>
      <c r="O210" s="1"/>
      <c r="P210" s="1"/>
      <c r="Q210" s="1"/>
      <c r="R210" s="1"/>
      <c r="S210" s="1"/>
      <c r="T210" s="1"/>
      <c r="U210" s="1"/>
      <c r="V210" s="1"/>
    </row>
    <row r="211">
      <c r="A211" s="1"/>
      <c r="B211" s="1"/>
      <c r="C211" s="1"/>
      <c r="D211" s="1"/>
      <c r="E211" s="1"/>
      <c r="F211" s="1"/>
      <c r="G211" s="1"/>
      <c r="H211" s="1"/>
      <c r="I211" s="1"/>
      <c r="J211" s="1"/>
      <c r="K211" s="1"/>
      <c r="L211" s="1"/>
      <c r="M211" s="1"/>
      <c r="N211" s="1"/>
      <c r="O211" s="1"/>
      <c r="P211" s="1"/>
      <c r="Q211" s="1"/>
      <c r="R211" s="1"/>
      <c r="S211" s="1"/>
      <c r="T211" s="1"/>
      <c r="U211" s="1"/>
      <c r="V211" s="1"/>
    </row>
    <row r="212">
      <c r="A212" s="1"/>
      <c r="B212" s="1"/>
      <c r="C212" s="1"/>
      <c r="D212" s="1"/>
      <c r="E212" s="1"/>
      <c r="F212" s="1"/>
      <c r="G212" s="1"/>
      <c r="H212" s="1"/>
      <c r="I212" s="1"/>
      <c r="J212" s="1"/>
      <c r="K212" s="1"/>
      <c r="L212" s="1"/>
      <c r="M212" s="1"/>
      <c r="N212" s="1"/>
      <c r="O212" s="1"/>
      <c r="P212" s="1"/>
      <c r="Q212" s="1"/>
      <c r="R212" s="1"/>
      <c r="S212" s="1"/>
      <c r="T212" s="1"/>
      <c r="U212" s="1"/>
      <c r="V212" s="1"/>
    </row>
    <row r="213">
      <c r="A213" s="1"/>
      <c r="B213" s="1"/>
      <c r="C213" s="1"/>
      <c r="D213" s="1"/>
      <c r="E213" s="1"/>
      <c r="F213" s="1"/>
      <c r="G213" s="1"/>
      <c r="H213" s="1"/>
      <c r="I213" s="1"/>
      <c r="J213" s="1"/>
      <c r="K213" s="1"/>
      <c r="L213" s="1"/>
      <c r="M213" s="1"/>
      <c r="N213" s="1"/>
      <c r="O213" s="1"/>
      <c r="P213" s="1"/>
      <c r="Q213" s="1"/>
      <c r="R213" s="1"/>
      <c r="S213" s="1"/>
      <c r="T213" s="1"/>
      <c r="U213" s="1"/>
      <c r="V213" s="1"/>
    </row>
    <row r="214">
      <c r="A214" s="1"/>
      <c r="B214" s="1"/>
      <c r="C214" s="1"/>
      <c r="D214" s="1"/>
      <c r="E214" s="1"/>
      <c r="F214" s="1"/>
      <c r="G214" s="1"/>
      <c r="H214" s="1"/>
      <c r="I214" s="1"/>
      <c r="J214" s="1"/>
      <c r="K214" s="1"/>
      <c r="L214" s="1"/>
      <c r="M214" s="1"/>
      <c r="N214" s="1"/>
      <c r="O214" s="1"/>
      <c r="P214" s="1"/>
      <c r="Q214" s="1"/>
      <c r="R214" s="1"/>
      <c r="S214" s="1"/>
      <c r="T214" s="1"/>
      <c r="U214" s="1"/>
      <c r="V214" s="1"/>
    </row>
    <row r="215">
      <c r="A215" s="1"/>
      <c r="B215" s="1"/>
      <c r="C215" s="1"/>
      <c r="D215" s="1"/>
      <c r="E215" s="1"/>
      <c r="F215" s="1"/>
      <c r="G215" s="1"/>
      <c r="H215" s="1"/>
      <c r="I215" s="1"/>
      <c r="J215" s="1"/>
      <c r="K215" s="1"/>
      <c r="L215" s="1"/>
      <c r="M215" s="1"/>
      <c r="N215" s="1"/>
      <c r="O215" s="1"/>
      <c r="P215" s="1"/>
      <c r="Q215" s="1"/>
      <c r="R215" s="1"/>
      <c r="S215" s="1"/>
      <c r="T215" s="1"/>
      <c r="U215" s="1"/>
      <c r="V215" s="1"/>
    </row>
    <row r="216">
      <c r="A216" s="1"/>
      <c r="B216" s="1"/>
      <c r="C216" s="1"/>
      <c r="D216" s="1"/>
      <c r="E216" s="1"/>
      <c r="F216" s="1"/>
      <c r="G216" s="1"/>
      <c r="H216" s="1"/>
      <c r="I216" s="1"/>
      <c r="J216" s="1"/>
      <c r="K216" s="1"/>
      <c r="L216" s="1"/>
      <c r="M216" s="1"/>
      <c r="N216" s="1"/>
      <c r="O216" s="1"/>
      <c r="P216" s="1"/>
      <c r="Q216" s="1"/>
      <c r="R216" s="1"/>
      <c r="S216" s="1"/>
      <c r="T216" s="1"/>
      <c r="U216" s="1"/>
      <c r="V216" s="1"/>
    </row>
    <row r="217">
      <c r="A217" s="1"/>
      <c r="B217" s="1"/>
      <c r="C217" s="1"/>
      <c r="D217" s="1"/>
      <c r="E217" s="1"/>
      <c r="F217" s="1"/>
      <c r="G217" s="1"/>
      <c r="H217" s="1"/>
      <c r="I217" s="1"/>
      <c r="J217" s="1"/>
      <c r="K217" s="1"/>
      <c r="L217" s="1"/>
      <c r="M217" s="1"/>
      <c r="N217" s="1"/>
      <c r="O217" s="1"/>
      <c r="P217" s="1"/>
      <c r="Q217" s="1"/>
      <c r="R217" s="1"/>
      <c r="S217" s="1"/>
      <c r="T217" s="1"/>
      <c r="U217" s="1"/>
      <c r="V217" s="1"/>
    </row>
    <row r="218">
      <c r="A218" s="1"/>
      <c r="B218" s="1"/>
      <c r="C218" s="1"/>
      <c r="D218" s="1"/>
      <c r="E218" s="1"/>
      <c r="F218" s="1"/>
      <c r="G218" s="1"/>
      <c r="H218" s="1"/>
      <c r="I218" s="1"/>
      <c r="J218" s="1"/>
      <c r="K218" s="1"/>
      <c r="L218" s="1"/>
      <c r="M218" s="1"/>
      <c r="N218" s="1"/>
      <c r="O218" s="1"/>
      <c r="P218" s="1"/>
      <c r="Q218" s="1"/>
      <c r="R218" s="1"/>
      <c r="S218" s="1"/>
      <c r="T218" s="1"/>
      <c r="U218" s="1"/>
      <c r="V218" s="1"/>
    </row>
    <row r="219">
      <c r="A219" s="1"/>
      <c r="B219" s="1"/>
      <c r="C219" s="1"/>
      <c r="D219" s="1"/>
      <c r="E219" s="1"/>
      <c r="F219" s="1"/>
      <c r="G219" s="1"/>
      <c r="H219" s="1"/>
      <c r="I219" s="1"/>
      <c r="J219" s="1"/>
      <c r="K219" s="1"/>
      <c r="L219" s="1"/>
      <c r="M219" s="1"/>
      <c r="N219" s="1"/>
      <c r="O219" s="1"/>
      <c r="P219" s="1"/>
      <c r="Q219" s="1"/>
      <c r="R219" s="1"/>
      <c r="S219" s="1"/>
      <c r="T219" s="1"/>
      <c r="U219" s="1"/>
      <c r="V219" s="1"/>
    </row>
    <row r="220">
      <c r="A220" s="1"/>
      <c r="B220" s="1"/>
      <c r="C220" s="1"/>
      <c r="D220" s="1"/>
      <c r="E220" s="1"/>
      <c r="F220" s="1"/>
      <c r="G220" s="1"/>
      <c r="H220" s="1"/>
      <c r="I220" s="1"/>
      <c r="J220" s="1"/>
      <c r="K220" s="1"/>
      <c r="L220" s="1"/>
      <c r="M220" s="1"/>
      <c r="N220" s="1"/>
      <c r="O220" s="1"/>
      <c r="P220" s="1"/>
      <c r="Q220" s="1"/>
      <c r="R220" s="1"/>
      <c r="S220" s="1"/>
      <c r="T220" s="1"/>
      <c r="U220" s="1"/>
      <c r="V220" s="1"/>
    </row>
    <row r="221">
      <c r="A221" s="1"/>
      <c r="B221" s="1"/>
      <c r="C221" s="1"/>
      <c r="D221" s="1"/>
      <c r="E221" s="1"/>
      <c r="F221" s="1"/>
      <c r="G221" s="1"/>
      <c r="H221" s="1"/>
      <c r="I221" s="1"/>
      <c r="J221" s="1"/>
      <c r="K221" s="1"/>
      <c r="L221" s="1"/>
      <c r="M221" s="1"/>
      <c r="N221" s="1"/>
      <c r="O221" s="1"/>
      <c r="P221" s="1"/>
      <c r="Q221" s="1"/>
      <c r="R221" s="1"/>
      <c r="S221" s="1"/>
      <c r="T221" s="1"/>
      <c r="U221" s="1"/>
      <c r="V221" s="1"/>
    </row>
    <row r="222">
      <c r="A222" s="1"/>
      <c r="B222" s="1"/>
      <c r="C222" s="1"/>
      <c r="D222" s="1"/>
      <c r="E222" s="1"/>
      <c r="F222" s="1"/>
      <c r="G222" s="1"/>
      <c r="H222" s="1"/>
      <c r="I222" s="1"/>
      <c r="J222" s="1"/>
      <c r="K222" s="1"/>
      <c r="L222" s="1"/>
      <c r="M222" s="1"/>
      <c r="N222" s="1"/>
      <c r="O222" s="1"/>
      <c r="P222" s="1"/>
      <c r="Q222" s="1"/>
      <c r="R222" s="1"/>
      <c r="S222" s="1"/>
      <c r="T222" s="1"/>
      <c r="U222" s="1"/>
      <c r="V222" s="1"/>
    </row>
    <row r="223">
      <c r="A223" s="1"/>
      <c r="B223" s="1"/>
      <c r="C223" s="1"/>
      <c r="D223" s="1"/>
      <c r="E223" s="1"/>
      <c r="F223" s="1"/>
      <c r="G223" s="1"/>
      <c r="H223" s="1"/>
      <c r="I223" s="1"/>
      <c r="J223" s="1"/>
      <c r="K223" s="1"/>
      <c r="L223" s="1"/>
      <c r="M223" s="1"/>
      <c r="N223" s="1"/>
      <c r="O223" s="1"/>
      <c r="P223" s="1"/>
      <c r="Q223" s="1"/>
      <c r="R223" s="1"/>
      <c r="S223" s="1"/>
      <c r="T223" s="1"/>
      <c r="U223" s="1"/>
      <c r="V223" s="1"/>
    </row>
    <row r="224">
      <c r="A224" s="1"/>
      <c r="B224" s="1"/>
      <c r="C224" s="1"/>
      <c r="D224" s="1"/>
      <c r="E224" s="1"/>
      <c r="F224" s="1"/>
      <c r="G224" s="1"/>
      <c r="H224" s="1"/>
      <c r="I224" s="1"/>
      <c r="J224" s="1"/>
      <c r="K224" s="1"/>
      <c r="L224" s="1"/>
      <c r="M224" s="1"/>
      <c r="N224" s="1"/>
      <c r="O224" s="1"/>
      <c r="P224" s="1"/>
      <c r="Q224" s="1"/>
      <c r="R224" s="1"/>
      <c r="S224" s="1"/>
      <c r="T224" s="1"/>
      <c r="U224" s="1"/>
      <c r="V224" s="1"/>
    </row>
    <row r="225">
      <c r="A225" s="1"/>
      <c r="B225" s="1"/>
      <c r="C225" s="1"/>
      <c r="D225" s="1"/>
      <c r="E225" s="1"/>
      <c r="F225" s="1"/>
      <c r="G225" s="1"/>
      <c r="H225" s="1"/>
      <c r="I225" s="1"/>
      <c r="J225" s="1"/>
      <c r="K225" s="1"/>
      <c r="L225" s="1"/>
      <c r="M225" s="1"/>
      <c r="N225" s="1"/>
      <c r="O225" s="1"/>
      <c r="P225" s="1"/>
      <c r="Q225" s="1"/>
      <c r="R225" s="1"/>
      <c r="S225" s="1"/>
      <c r="T225" s="1"/>
      <c r="U225" s="1"/>
      <c r="V225" s="1"/>
    </row>
    <row r="226">
      <c r="A226" s="1"/>
      <c r="B226" s="1"/>
      <c r="C226" s="1"/>
      <c r="D226" s="1"/>
      <c r="E226" s="1"/>
      <c r="F226" s="1"/>
      <c r="G226" s="1"/>
      <c r="H226" s="1"/>
      <c r="I226" s="1"/>
      <c r="J226" s="1"/>
      <c r="K226" s="1"/>
      <c r="L226" s="1"/>
      <c r="M226" s="1"/>
      <c r="N226" s="1"/>
      <c r="O226" s="1"/>
      <c r="P226" s="1"/>
      <c r="Q226" s="1"/>
      <c r="R226" s="1"/>
      <c r="S226" s="1"/>
      <c r="T226" s="1"/>
      <c r="U226" s="1"/>
      <c r="V226" s="1"/>
    </row>
    <row r="227">
      <c r="A227" s="1"/>
      <c r="B227" s="1"/>
      <c r="C227" s="1"/>
      <c r="D227" s="1"/>
      <c r="E227" s="1"/>
      <c r="F227" s="1"/>
      <c r="G227" s="1"/>
      <c r="H227" s="1"/>
      <c r="I227" s="1"/>
      <c r="J227" s="1"/>
      <c r="K227" s="1"/>
      <c r="L227" s="1"/>
      <c r="M227" s="1"/>
      <c r="N227" s="1"/>
      <c r="O227" s="1"/>
      <c r="P227" s="1"/>
      <c r="Q227" s="1"/>
      <c r="R227" s="1"/>
      <c r="S227" s="1"/>
      <c r="T227" s="1"/>
      <c r="U227" s="1"/>
      <c r="V227" s="1"/>
    </row>
    <row r="228">
      <c r="A228" s="1"/>
      <c r="B228" s="1"/>
      <c r="C228" s="1"/>
      <c r="D228" s="1"/>
      <c r="E228" s="1"/>
      <c r="F228" s="1"/>
      <c r="G228" s="1"/>
      <c r="H228" s="1"/>
      <c r="I228" s="1"/>
      <c r="J228" s="1"/>
      <c r="K228" s="1"/>
      <c r="L228" s="1"/>
      <c r="M228" s="1"/>
      <c r="N228" s="1"/>
      <c r="O228" s="1"/>
      <c r="P228" s="1"/>
      <c r="Q228" s="1"/>
      <c r="R228" s="1"/>
      <c r="S228" s="1"/>
      <c r="T228" s="1"/>
      <c r="U228" s="1"/>
      <c r="V228" s="1"/>
    </row>
    <row r="229">
      <c r="A229" s="1"/>
      <c r="B229" s="1"/>
      <c r="C229" s="1"/>
      <c r="D229" s="1"/>
      <c r="E229" s="1"/>
      <c r="F229" s="1"/>
      <c r="G229" s="1"/>
      <c r="H229" s="1"/>
      <c r="I229" s="1"/>
      <c r="J229" s="1"/>
      <c r="K229" s="1"/>
      <c r="L229" s="1"/>
      <c r="M229" s="1"/>
      <c r="N229" s="1"/>
      <c r="O229" s="1"/>
      <c r="P229" s="1"/>
      <c r="Q229" s="1"/>
      <c r="R229" s="1"/>
      <c r="S229" s="1"/>
      <c r="T229" s="1"/>
      <c r="U229" s="1"/>
      <c r="V229" s="1"/>
    </row>
    <row r="230">
      <c r="A230" s="1"/>
      <c r="B230" s="1"/>
      <c r="C230" s="1"/>
      <c r="D230" s="1"/>
      <c r="E230" s="1"/>
      <c r="F230" s="1"/>
      <c r="G230" s="1"/>
      <c r="H230" s="1"/>
      <c r="I230" s="1"/>
      <c r="J230" s="1"/>
      <c r="K230" s="1"/>
      <c r="L230" s="1"/>
      <c r="M230" s="1"/>
      <c r="N230" s="1"/>
      <c r="O230" s="1"/>
      <c r="P230" s="1"/>
      <c r="Q230" s="1"/>
      <c r="R230" s="1"/>
      <c r="S230" s="1"/>
      <c r="T230" s="1"/>
      <c r="U230" s="1"/>
      <c r="V230" s="1"/>
    </row>
    <row r="231">
      <c r="A231" s="1"/>
      <c r="B231" s="1"/>
      <c r="C231" s="1"/>
      <c r="D231" s="1"/>
      <c r="E231" s="1"/>
      <c r="F231" s="1"/>
      <c r="G231" s="1"/>
      <c r="H231" s="1"/>
      <c r="I231" s="1"/>
      <c r="J231" s="1"/>
      <c r="K231" s="1"/>
      <c r="L231" s="1"/>
      <c r="M231" s="1"/>
      <c r="N231" s="1"/>
      <c r="O231" s="1"/>
      <c r="P231" s="1"/>
      <c r="Q231" s="1"/>
      <c r="R231" s="1"/>
      <c r="S231" s="1"/>
      <c r="T231" s="1"/>
      <c r="U231" s="1"/>
      <c r="V231" s="1"/>
    </row>
    <row r="232">
      <c r="A232" s="1"/>
      <c r="B232" s="1"/>
      <c r="C232" s="1"/>
      <c r="D232" s="1"/>
      <c r="E232" s="1"/>
      <c r="F232" s="1"/>
      <c r="G232" s="1"/>
      <c r="H232" s="1"/>
      <c r="I232" s="1"/>
      <c r="J232" s="1"/>
      <c r="K232" s="1"/>
      <c r="L232" s="1"/>
      <c r="M232" s="1"/>
      <c r="N232" s="1"/>
      <c r="O232" s="1"/>
      <c r="P232" s="1"/>
      <c r="Q232" s="1"/>
      <c r="R232" s="1"/>
      <c r="S232" s="1"/>
      <c r="T232" s="1"/>
      <c r="U232" s="1"/>
      <c r="V232" s="1"/>
    </row>
    <row r="233">
      <c r="A233" s="1"/>
      <c r="B233" s="1"/>
      <c r="C233" s="1"/>
      <c r="D233" s="1"/>
      <c r="E233" s="1"/>
      <c r="F233" s="1"/>
      <c r="G233" s="1"/>
      <c r="H233" s="1"/>
      <c r="I233" s="1"/>
      <c r="J233" s="1"/>
      <c r="K233" s="1"/>
      <c r="L233" s="1"/>
      <c r="M233" s="1"/>
      <c r="N233" s="1"/>
      <c r="O233" s="1"/>
      <c r="P233" s="1"/>
      <c r="Q233" s="1"/>
      <c r="R233" s="1"/>
      <c r="S233" s="1"/>
      <c r="T233" s="1"/>
      <c r="U233" s="1"/>
      <c r="V233" s="1"/>
    </row>
    <row r="234">
      <c r="A234" s="1"/>
      <c r="B234" s="1"/>
      <c r="C234" s="1"/>
      <c r="D234" s="1"/>
      <c r="E234" s="1"/>
      <c r="F234" s="1"/>
      <c r="G234" s="1"/>
      <c r="H234" s="1"/>
      <c r="I234" s="1"/>
      <c r="J234" s="1"/>
      <c r="K234" s="1"/>
      <c r="L234" s="1"/>
      <c r="M234" s="1"/>
      <c r="N234" s="1"/>
      <c r="O234" s="1"/>
      <c r="P234" s="1"/>
      <c r="Q234" s="1"/>
      <c r="R234" s="1"/>
      <c r="S234" s="1"/>
      <c r="T234" s="1"/>
      <c r="U234" s="1"/>
      <c r="V234" s="1"/>
    </row>
    <row r="235">
      <c r="A235" s="1"/>
      <c r="B235" s="1"/>
      <c r="C235" s="1"/>
      <c r="D235" s="1"/>
      <c r="E235" s="1"/>
      <c r="F235" s="1"/>
      <c r="G235" s="1"/>
      <c r="H235" s="1"/>
      <c r="I235" s="1"/>
      <c r="J235" s="1"/>
      <c r="K235" s="1"/>
      <c r="L235" s="1"/>
      <c r="M235" s="1"/>
      <c r="N235" s="1"/>
      <c r="O235" s="1"/>
      <c r="P235" s="1"/>
      <c r="Q235" s="1"/>
      <c r="R235" s="1"/>
      <c r="S235" s="1"/>
      <c r="T235" s="1"/>
      <c r="U235" s="1"/>
      <c r="V235" s="1"/>
    </row>
    <row r="236">
      <c r="A236" s="1"/>
      <c r="B236" s="1"/>
      <c r="C236" s="1"/>
      <c r="D236" s="1"/>
      <c r="E236" s="1"/>
      <c r="F236" s="1"/>
      <c r="G236" s="1"/>
      <c r="H236" s="1"/>
      <c r="I236" s="1"/>
      <c r="J236" s="1"/>
      <c r="K236" s="1"/>
      <c r="L236" s="1"/>
      <c r="M236" s="1"/>
      <c r="N236" s="1"/>
      <c r="O236" s="1"/>
      <c r="P236" s="1"/>
      <c r="Q236" s="1"/>
      <c r="R236" s="1"/>
      <c r="S236" s="1"/>
      <c r="T236" s="1"/>
      <c r="U236" s="1"/>
      <c r="V236" s="1"/>
    </row>
    <row r="237">
      <c r="A237" s="1"/>
      <c r="B237" s="1"/>
      <c r="C237" s="1"/>
      <c r="D237" s="1"/>
      <c r="E237" s="1"/>
      <c r="F237" s="1"/>
      <c r="G237" s="1"/>
      <c r="H237" s="1"/>
      <c r="I237" s="1"/>
      <c r="J237" s="1"/>
      <c r="K237" s="1"/>
      <c r="L237" s="1"/>
      <c r="M237" s="1"/>
      <c r="N237" s="1"/>
      <c r="O237" s="1"/>
      <c r="P237" s="1"/>
      <c r="Q237" s="1"/>
      <c r="R237" s="1"/>
      <c r="S237" s="1"/>
      <c r="T237" s="1"/>
      <c r="U237" s="1"/>
      <c r="V237" s="1"/>
    </row>
    <row r="238">
      <c r="A238" s="1"/>
      <c r="B238" s="1"/>
      <c r="C238" s="1"/>
      <c r="D238" s="1"/>
      <c r="E238" s="1"/>
      <c r="F238" s="1"/>
      <c r="G238" s="1"/>
      <c r="H238" s="1"/>
      <c r="I238" s="1"/>
      <c r="J238" s="1"/>
      <c r="K238" s="1"/>
      <c r="L238" s="1"/>
      <c r="M238" s="1"/>
      <c r="N238" s="1"/>
      <c r="O238" s="1"/>
      <c r="P238" s="1"/>
      <c r="Q238" s="1"/>
      <c r="R238" s="1"/>
      <c r="S238" s="1"/>
      <c r="T238" s="1"/>
      <c r="U238" s="1"/>
      <c r="V238" s="1"/>
    </row>
    <row r="239">
      <c r="A239" s="1"/>
      <c r="B239" s="1"/>
      <c r="C239" s="1"/>
      <c r="D239" s="1"/>
      <c r="E239" s="1"/>
      <c r="F239" s="1"/>
      <c r="G239" s="1"/>
      <c r="H239" s="1"/>
      <c r="I239" s="1"/>
      <c r="J239" s="1"/>
      <c r="K239" s="1"/>
      <c r="L239" s="1"/>
      <c r="M239" s="1"/>
      <c r="N239" s="1"/>
      <c r="O239" s="1"/>
      <c r="P239" s="1"/>
      <c r="Q239" s="1"/>
      <c r="R239" s="1"/>
      <c r="S239" s="1"/>
      <c r="T239" s="1"/>
      <c r="U239" s="1"/>
      <c r="V239" s="1"/>
    </row>
    <row r="240">
      <c r="A240" s="1"/>
      <c r="B240" s="1"/>
      <c r="C240" s="1"/>
      <c r="D240" s="1"/>
      <c r="E240" s="1"/>
      <c r="F240" s="1"/>
      <c r="G240" s="1"/>
      <c r="H240" s="1"/>
      <c r="I240" s="1"/>
      <c r="J240" s="1"/>
      <c r="K240" s="1"/>
      <c r="L240" s="1"/>
      <c r="M240" s="1"/>
      <c r="N240" s="1"/>
      <c r="O240" s="1"/>
      <c r="P240" s="1"/>
      <c r="Q240" s="1"/>
      <c r="R240" s="1"/>
      <c r="S240" s="1"/>
      <c r="T240" s="1"/>
      <c r="U240" s="1"/>
      <c r="V240" s="1"/>
    </row>
    <row r="241">
      <c r="A241" s="1"/>
      <c r="B241" s="1"/>
      <c r="C241" s="1"/>
      <c r="D241" s="1"/>
      <c r="E241" s="1"/>
      <c r="F241" s="1"/>
      <c r="G241" s="1"/>
      <c r="H241" s="1"/>
      <c r="I241" s="1"/>
      <c r="J241" s="1"/>
      <c r="K241" s="1"/>
      <c r="L241" s="1"/>
      <c r="M241" s="1"/>
      <c r="N241" s="1"/>
      <c r="O241" s="1"/>
      <c r="P241" s="1"/>
      <c r="Q241" s="1"/>
      <c r="R241" s="1"/>
      <c r="S241" s="1"/>
      <c r="T241" s="1"/>
      <c r="U241" s="1"/>
      <c r="V241" s="1"/>
    </row>
    <row r="242">
      <c r="A242" s="1"/>
      <c r="B242" s="1"/>
      <c r="C242" s="1"/>
      <c r="D242" s="1"/>
      <c r="E242" s="1"/>
      <c r="F242" s="1"/>
      <c r="G242" s="1"/>
      <c r="H242" s="1"/>
      <c r="I242" s="1"/>
      <c r="J242" s="1"/>
      <c r="K242" s="1"/>
      <c r="L242" s="1"/>
      <c r="M242" s="1"/>
      <c r="N242" s="1"/>
      <c r="O242" s="1"/>
      <c r="P242" s="1"/>
      <c r="Q242" s="1"/>
      <c r="R242" s="1"/>
      <c r="S242" s="1"/>
      <c r="T242" s="1"/>
      <c r="U242" s="1"/>
      <c r="V242" s="1"/>
    </row>
    <row r="243">
      <c r="A243" s="1"/>
      <c r="B243" s="1"/>
      <c r="C243" s="1"/>
      <c r="D243" s="1"/>
      <c r="E243" s="1"/>
      <c r="F243" s="1"/>
      <c r="G243" s="1"/>
      <c r="H243" s="1"/>
      <c r="I243" s="1"/>
      <c r="J243" s="1"/>
      <c r="K243" s="1"/>
      <c r="L243" s="1"/>
      <c r="M243" s="1"/>
      <c r="N243" s="1"/>
      <c r="O243" s="1"/>
      <c r="P243" s="1"/>
      <c r="Q243" s="1"/>
      <c r="R243" s="1"/>
      <c r="S243" s="1"/>
      <c r="T243" s="1"/>
      <c r="U243" s="1"/>
      <c r="V243" s="1"/>
    </row>
    <row r="244">
      <c r="A244" s="1"/>
      <c r="B244" s="1"/>
      <c r="C244" s="1"/>
      <c r="D244" s="1"/>
      <c r="E244" s="1"/>
      <c r="F244" s="1"/>
      <c r="G244" s="1"/>
      <c r="H244" s="1"/>
      <c r="I244" s="1"/>
      <c r="J244" s="1"/>
      <c r="K244" s="1"/>
      <c r="L244" s="1"/>
      <c r="M244" s="1"/>
      <c r="N244" s="1"/>
      <c r="O244" s="1"/>
      <c r="P244" s="1"/>
      <c r="Q244" s="1"/>
      <c r="R244" s="1"/>
      <c r="S244" s="1"/>
      <c r="T244" s="1"/>
      <c r="U244" s="1"/>
      <c r="V244" s="1"/>
    </row>
    <row r="245">
      <c r="A245" s="1"/>
      <c r="B245" s="1"/>
      <c r="C245" s="1"/>
      <c r="D245" s="1"/>
      <c r="E245" s="1"/>
      <c r="F245" s="1"/>
      <c r="G245" s="1"/>
      <c r="H245" s="1"/>
      <c r="I245" s="1"/>
      <c r="J245" s="1"/>
      <c r="K245" s="1"/>
      <c r="L245" s="1"/>
      <c r="M245" s="1"/>
      <c r="N245" s="1"/>
      <c r="O245" s="1"/>
      <c r="P245" s="1"/>
      <c r="Q245" s="1"/>
      <c r="R245" s="1"/>
      <c r="S245" s="1"/>
      <c r="T245" s="1"/>
      <c r="U245" s="1"/>
      <c r="V245" s="1"/>
    </row>
    <row r="246">
      <c r="A246" s="1"/>
      <c r="B246" s="1"/>
      <c r="C246" s="1"/>
      <c r="D246" s="1"/>
      <c r="E246" s="1"/>
      <c r="F246" s="1"/>
      <c r="G246" s="1"/>
      <c r="H246" s="1"/>
      <c r="I246" s="1"/>
      <c r="J246" s="1"/>
      <c r="K246" s="1"/>
      <c r="L246" s="1"/>
      <c r="M246" s="1"/>
      <c r="N246" s="1"/>
      <c r="O246" s="1"/>
      <c r="P246" s="1"/>
      <c r="Q246" s="1"/>
      <c r="R246" s="1"/>
      <c r="S246" s="1"/>
      <c r="T246" s="1"/>
      <c r="U246" s="1"/>
      <c r="V246" s="1"/>
    </row>
    <row r="247">
      <c r="A247" s="1"/>
      <c r="B247" s="1"/>
      <c r="C247" s="1"/>
      <c r="D247" s="1"/>
      <c r="E247" s="1"/>
      <c r="F247" s="1"/>
      <c r="G247" s="1"/>
      <c r="H247" s="1"/>
      <c r="I247" s="1"/>
      <c r="J247" s="1"/>
      <c r="K247" s="1"/>
      <c r="L247" s="1"/>
      <c r="M247" s="1"/>
      <c r="N247" s="1"/>
      <c r="O247" s="1"/>
      <c r="P247" s="1"/>
      <c r="Q247" s="1"/>
      <c r="R247" s="1"/>
      <c r="S247" s="1"/>
      <c r="T247" s="1"/>
      <c r="U247" s="1"/>
      <c r="V247" s="1"/>
    </row>
    <row r="248">
      <c r="A248" s="1"/>
      <c r="B248" s="1"/>
      <c r="C248" s="1"/>
      <c r="D248" s="1"/>
      <c r="E248" s="1"/>
      <c r="F248" s="1"/>
      <c r="G248" s="1"/>
      <c r="H248" s="1"/>
      <c r="I248" s="1"/>
      <c r="J248" s="1"/>
      <c r="K248" s="1"/>
      <c r="L248" s="1"/>
      <c r="M248" s="1"/>
      <c r="N248" s="1"/>
      <c r="O248" s="1"/>
      <c r="P248" s="1"/>
      <c r="Q248" s="1"/>
      <c r="R248" s="1"/>
      <c r="S248" s="1"/>
      <c r="T248" s="1"/>
      <c r="U248" s="1"/>
      <c r="V248" s="1"/>
    </row>
    <row r="249">
      <c r="A249" s="1"/>
      <c r="B249" s="1"/>
      <c r="C249" s="1"/>
      <c r="D249" s="1"/>
      <c r="E249" s="1"/>
      <c r="F249" s="1"/>
      <c r="G249" s="1"/>
      <c r="H249" s="1"/>
      <c r="I249" s="1"/>
      <c r="J249" s="1"/>
      <c r="K249" s="1"/>
      <c r="L249" s="1"/>
      <c r="M249" s="1"/>
      <c r="N249" s="1"/>
      <c r="O249" s="1"/>
      <c r="P249" s="1"/>
      <c r="Q249" s="1"/>
      <c r="R249" s="1"/>
      <c r="S249" s="1"/>
      <c r="T249" s="1"/>
      <c r="U249" s="1"/>
      <c r="V249" s="1"/>
    </row>
    <row r="250">
      <c r="A250" s="1"/>
      <c r="B250" s="1"/>
      <c r="C250" s="1"/>
      <c r="D250" s="1"/>
      <c r="E250" s="1"/>
      <c r="F250" s="1"/>
      <c r="G250" s="1"/>
      <c r="H250" s="1"/>
      <c r="I250" s="1"/>
      <c r="J250" s="1"/>
      <c r="K250" s="1"/>
      <c r="L250" s="1"/>
      <c r="M250" s="1"/>
      <c r="N250" s="1"/>
      <c r="O250" s="1"/>
      <c r="P250" s="1"/>
      <c r="Q250" s="1"/>
      <c r="R250" s="1"/>
      <c r="S250" s="1"/>
      <c r="T250" s="1"/>
      <c r="U250" s="1"/>
      <c r="V250" s="1"/>
    </row>
    <row r="251">
      <c r="A251" s="1"/>
      <c r="B251" s="1"/>
      <c r="C251" s="1"/>
      <c r="D251" s="1"/>
      <c r="E251" s="1"/>
      <c r="F251" s="1"/>
      <c r="G251" s="1"/>
      <c r="H251" s="1"/>
      <c r="I251" s="1"/>
      <c r="J251" s="1"/>
      <c r="K251" s="1"/>
      <c r="L251" s="1"/>
      <c r="M251" s="1"/>
      <c r="N251" s="1"/>
      <c r="O251" s="1"/>
      <c r="P251" s="1"/>
      <c r="Q251" s="1"/>
      <c r="R251" s="1"/>
      <c r="S251" s="1"/>
      <c r="T251" s="1"/>
      <c r="U251" s="1"/>
      <c r="V251" s="1"/>
    </row>
    <row r="252">
      <c r="A252" s="1"/>
      <c r="B252" s="1"/>
      <c r="C252" s="1"/>
      <c r="D252" s="1"/>
      <c r="E252" s="1"/>
      <c r="F252" s="1"/>
      <c r="G252" s="1"/>
      <c r="H252" s="1"/>
      <c r="I252" s="1"/>
      <c r="J252" s="1"/>
      <c r="K252" s="1"/>
      <c r="L252" s="1"/>
      <c r="M252" s="1"/>
      <c r="N252" s="1"/>
      <c r="O252" s="1"/>
      <c r="P252" s="1"/>
      <c r="Q252" s="1"/>
      <c r="R252" s="1"/>
      <c r="S252" s="1"/>
      <c r="T252" s="1"/>
      <c r="U252" s="1"/>
      <c r="V252" s="1"/>
    </row>
    <row r="253">
      <c r="A253" s="1"/>
      <c r="B253" s="1"/>
      <c r="C253" s="1"/>
      <c r="D253" s="1"/>
      <c r="E253" s="1"/>
      <c r="F253" s="1"/>
      <c r="G253" s="1"/>
      <c r="H253" s="1"/>
      <c r="I253" s="1"/>
      <c r="J253" s="1"/>
      <c r="K253" s="1"/>
      <c r="L253" s="1"/>
      <c r="M253" s="1"/>
      <c r="N253" s="1"/>
      <c r="O253" s="1"/>
      <c r="P253" s="1"/>
      <c r="Q253" s="1"/>
      <c r="R253" s="1"/>
      <c r="S253" s="1"/>
      <c r="T253" s="1"/>
      <c r="U253" s="1"/>
      <c r="V253" s="1"/>
    </row>
    <row r="254">
      <c r="A254" s="1"/>
      <c r="B254" s="1"/>
      <c r="C254" s="1"/>
      <c r="D254" s="1"/>
      <c r="E254" s="1"/>
      <c r="F254" s="1"/>
      <c r="G254" s="1"/>
      <c r="H254" s="1"/>
      <c r="I254" s="1"/>
      <c r="J254" s="1"/>
      <c r="K254" s="1"/>
      <c r="L254" s="1"/>
      <c r="M254" s="1"/>
      <c r="N254" s="1"/>
      <c r="O254" s="1"/>
      <c r="P254" s="1"/>
      <c r="Q254" s="1"/>
      <c r="R254" s="1"/>
      <c r="S254" s="1"/>
      <c r="T254" s="1"/>
      <c r="U254" s="1"/>
      <c r="V254" s="1"/>
    </row>
    <row r="255">
      <c r="A255" s="1"/>
      <c r="B255" s="1"/>
      <c r="C255" s="1"/>
      <c r="D255" s="1"/>
      <c r="E255" s="1"/>
      <c r="F255" s="1"/>
      <c r="G255" s="1"/>
      <c r="H255" s="1"/>
      <c r="I255" s="1"/>
      <c r="J255" s="1"/>
      <c r="K255" s="1"/>
      <c r="L255" s="1"/>
      <c r="M255" s="1"/>
      <c r="N255" s="1"/>
      <c r="O255" s="1"/>
      <c r="P255" s="1"/>
      <c r="Q255" s="1"/>
      <c r="R255" s="1"/>
      <c r="S255" s="1"/>
      <c r="T255" s="1"/>
      <c r="U255" s="1"/>
      <c r="V255" s="1"/>
    </row>
    <row r="256">
      <c r="A256" s="1"/>
      <c r="B256" s="1"/>
      <c r="C256" s="1"/>
      <c r="D256" s="1"/>
      <c r="E256" s="1"/>
      <c r="F256" s="1"/>
      <c r="G256" s="1"/>
      <c r="H256" s="1"/>
      <c r="I256" s="1"/>
      <c r="J256" s="1"/>
      <c r="K256" s="1"/>
      <c r="L256" s="1"/>
      <c r="M256" s="1"/>
      <c r="N256" s="1"/>
      <c r="O256" s="1"/>
      <c r="P256" s="1"/>
      <c r="Q256" s="1"/>
      <c r="R256" s="1"/>
      <c r="S256" s="1"/>
      <c r="T256" s="1"/>
      <c r="U256" s="1"/>
      <c r="V256" s="1"/>
    </row>
    <row r="257">
      <c r="A257" s="1"/>
      <c r="B257" s="1"/>
      <c r="C257" s="1"/>
      <c r="D257" s="1"/>
      <c r="E257" s="1"/>
      <c r="F257" s="1"/>
      <c r="G257" s="1"/>
      <c r="H257" s="1"/>
      <c r="I257" s="1"/>
      <c r="J257" s="1"/>
      <c r="K257" s="1"/>
      <c r="L257" s="1"/>
      <c r="M257" s="1"/>
      <c r="N257" s="1"/>
      <c r="O257" s="1"/>
      <c r="P257" s="1"/>
      <c r="Q257" s="1"/>
      <c r="R257" s="1"/>
      <c r="S257" s="1"/>
      <c r="T257" s="1"/>
      <c r="U257" s="1"/>
      <c r="V257" s="1"/>
    </row>
    <row r="258">
      <c r="A258" s="1"/>
      <c r="B258" s="1"/>
      <c r="C258" s="1"/>
      <c r="D258" s="1"/>
      <c r="E258" s="1"/>
      <c r="F258" s="1"/>
      <c r="G258" s="1"/>
      <c r="H258" s="1"/>
      <c r="I258" s="1"/>
      <c r="J258" s="1"/>
      <c r="K258" s="1"/>
      <c r="L258" s="1"/>
      <c r="M258" s="1"/>
      <c r="N258" s="1"/>
      <c r="O258" s="1"/>
      <c r="P258" s="1"/>
      <c r="Q258" s="1"/>
      <c r="R258" s="1"/>
      <c r="S258" s="1"/>
      <c r="T258" s="1"/>
      <c r="U258" s="1"/>
      <c r="V258" s="1"/>
    </row>
    <row r="259">
      <c r="A259" s="1"/>
      <c r="B259" s="1"/>
      <c r="C259" s="1"/>
      <c r="D259" s="1"/>
      <c r="E259" s="1"/>
      <c r="F259" s="1"/>
      <c r="G259" s="1"/>
      <c r="H259" s="1"/>
      <c r="I259" s="1"/>
      <c r="J259" s="1"/>
      <c r="K259" s="1"/>
      <c r="L259" s="1"/>
      <c r="M259" s="1"/>
      <c r="N259" s="1"/>
      <c r="O259" s="1"/>
      <c r="P259" s="1"/>
      <c r="Q259" s="1"/>
      <c r="R259" s="1"/>
      <c r="S259" s="1"/>
      <c r="T259" s="1"/>
      <c r="U259" s="1"/>
      <c r="V259" s="1"/>
    </row>
    <row r="260">
      <c r="A260" s="1"/>
      <c r="B260" s="1"/>
      <c r="C260" s="1"/>
      <c r="D260" s="1"/>
      <c r="E260" s="1"/>
      <c r="F260" s="1"/>
      <c r="G260" s="1"/>
      <c r="H260" s="1"/>
      <c r="I260" s="1"/>
      <c r="J260" s="1"/>
      <c r="K260" s="1"/>
      <c r="L260" s="1"/>
      <c r="M260" s="1"/>
      <c r="N260" s="1"/>
      <c r="O260" s="1"/>
      <c r="P260" s="1"/>
      <c r="Q260" s="1"/>
      <c r="R260" s="1"/>
      <c r="S260" s="1"/>
      <c r="T260" s="1"/>
      <c r="U260" s="1"/>
      <c r="V260" s="1"/>
    </row>
    <row r="261">
      <c r="A261" s="1"/>
      <c r="B261" s="1"/>
      <c r="C261" s="1"/>
      <c r="D261" s="1"/>
      <c r="E261" s="1"/>
      <c r="F261" s="1"/>
      <c r="G261" s="1"/>
      <c r="H261" s="1"/>
      <c r="I261" s="1"/>
      <c r="J261" s="1"/>
      <c r="K261" s="1"/>
      <c r="L261" s="1"/>
      <c r="M261" s="1"/>
      <c r="N261" s="1"/>
      <c r="O261" s="1"/>
      <c r="P261" s="1"/>
      <c r="Q261" s="1"/>
      <c r="R261" s="1"/>
      <c r="S261" s="1"/>
      <c r="T261" s="1"/>
      <c r="U261" s="1"/>
      <c r="V261" s="1"/>
    </row>
    <row r="262">
      <c r="A262" s="1"/>
      <c r="B262" s="1"/>
      <c r="C262" s="1"/>
      <c r="D262" s="1"/>
      <c r="E262" s="1"/>
      <c r="F262" s="1"/>
      <c r="G262" s="1"/>
      <c r="H262" s="1"/>
      <c r="I262" s="1"/>
      <c r="J262" s="1"/>
      <c r="K262" s="1"/>
      <c r="L262" s="1"/>
      <c r="M262" s="1"/>
      <c r="N262" s="1"/>
      <c r="O262" s="1"/>
      <c r="P262" s="1"/>
      <c r="Q262" s="1"/>
      <c r="R262" s="1"/>
      <c r="S262" s="1"/>
      <c r="T262" s="1"/>
      <c r="U262" s="1"/>
      <c r="V262" s="1"/>
    </row>
    <row r="263">
      <c r="A263" s="1"/>
      <c r="B263" s="1"/>
      <c r="C263" s="1"/>
      <c r="D263" s="1"/>
      <c r="E263" s="1"/>
      <c r="F263" s="1"/>
      <c r="G263" s="1"/>
      <c r="H263" s="1"/>
      <c r="I263" s="1"/>
      <c r="J263" s="1"/>
      <c r="K263" s="1"/>
      <c r="L263" s="1"/>
      <c r="M263" s="1"/>
      <c r="N263" s="1"/>
      <c r="O263" s="1"/>
      <c r="P263" s="1"/>
      <c r="Q263" s="1"/>
      <c r="R263" s="1"/>
      <c r="S263" s="1"/>
      <c r="T263" s="1"/>
      <c r="U263" s="1"/>
      <c r="V263" s="1"/>
    </row>
    <row r="264">
      <c r="A264" s="1"/>
      <c r="B264" s="1"/>
      <c r="C264" s="1"/>
      <c r="D264" s="1"/>
      <c r="E264" s="1"/>
      <c r="F264" s="1"/>
      <c r="G264" s="1"/>
      <c r="H264" s="1"/>
      <c r="I264" s="1"/>
      <c r="J264" s="1"/>
      <c r="K264" s="1"/>
      <c r="L264" s="1"/>
      <c r="M264" s="1"/>
      <c r="N264" s="1"/>
      <c r="O264" s="1"/>
      <c r="P264" s="1"/>
      <c r="Q264" s="1"/>
      <c r="R264" s="1"/>
      <c r="S264" s="1"/>
      <c r="T264" s="1"/>
      <c r="U264" s="1"/>
      <c r="V264" s="1"/>
    </row>
    <row r="265">
      <c r="A265" s="1"/>
      <c r="B265" s="1"/>
      <c r="C265" s="1"/>
      <c r="D265" s="1"/>
      <c r="E265" s="1"/>
      <c r="F265" s="1"/>
      <c r="G265" s="1"/>
      <c r="H265" s="1"/>
      <c r="I265" s="1"/>
      <c r="J265" s="1"/>
      <c r="K265" s="1"/>
      <c r="L265" s="1"/>
      <c r="M265" s="1"/>
      <c r="N265" s="1"/>
      <c r="O265" s="1"/>
      <c r="P265" s="1"/>
      <c r="Q265" s="1"/>
      <c r="R265" s="1"/>
      <c r="S265" s="1"/>
      <c r="T265" s="1"/>
      <c r="U265" s="1"/>
      <c r="V265" s="1"/>
    </row>
    <row r="266">
      <c r="A266" s="1"/>
      <c r="B266" s="1"/>
      <c r="C266" s="1"/>
      <c r="D266" s="1"/>
      <c r="E266" s="1"/>
      <c r="F266" s="1"/>
      <c r="G266" s="1"/>
      <c r="H266" s="1"/>
      <c r="I266" s="1"/>
      <c r="J266" s="1"/>
      <c r="K266" s="1"/>
      <c r="L266" s="1"/>
      <c r="M266" s="1"/>
      <c r="N266" s="1"/>
      <c r="O266" s="1"/>
      <c r="P266" s="1"/>
      <c r="Q266" s="1"/>
      <c r="R266" s="1"/>
      <c r="S266" s="1"/>
      <c r="T266" s="1"/>
      <c r="U266" s="1"/>
      <c r="V266" s="1"/>
    </row>
    <row r="267">
      <c r="A267" s="1"/>
      <c r="B267" s="1"/>
      <c r="C267" s="1"/>
      <c r="D267" s="1"/>
      <c r="E267" s="1"/>
      <c r="F267" s="1"/>
      <c r="G267" s="1"/>
      <c r="H267" s="1"/>
      <c r="I267" s="1"/>
      <c r="J267" s="1"/>
      <c r="K267" s="1"/>
      <c r="L267" s="1"/>
      <c r="M267" s="1"/>
      <c r="N267" s="1"/>
      <c r="O267" s="1"/>
      <c r="P267" s="1"/>
      <c r="Q267" s="1"/>
      <c r="R267" s="1"/>
      <c r="S267" s="1"/>
      <c r="T267" s="1"/>
      <c r="U267" s="1"/>
      <c r="V267" s="1"/>
    </row>
    <row r="268">
      <c r="A268" s="1"/>
      <c r="B268" s="1"/>
      <c r="C268" s="1"/>
      <c r="D268" s="1"/>
      <c r="E268" s="1"/>
      <c r="F268" s="1"/>
      <c r="G268" s="1"/>
      <c r="H268" s="1"/>
      <c r="I268" s="1"/>
      <c r="J268" s="1"/>
      <c r="K268" s="1"/>
      <c r="L268" s="1"/>
      <c r="M268" s="1"/>
      <c r="N268" s="1"/>
      <c r="O268" s="1"/>
      <c r="P268" s="1"/>
      <c r="Q268" s="1"/>
      <c r="R268" s="1"/>
      <c r="S268" s="1"/>
      <c r="T268" s="1"/>
      <c r="U268" s="1"/>
      <c r="V268" s="1"/>
    </row>
    <row r="269">
      <c r="A269" s="1"/>
      <c r="B269" s="1"/>
      <c r="C269" s="1"/>
      <c r="D269" s="1"/>
      <c r="E269" s="1"/>
      <c r="F269" s="1"/>
      <c r="G269" s="1"/>
      <c r="H269" s="1"/>
      <c r="I269" s="1"/>
      <c r="J269" s="1"/>
      <c r="K269" s="1"/>
      <c r="L269" s="1"/>
      <c r="M269" s="1"/>
      <c r="N269" s="1"/>
      <c r="O269" s="1"/>
      <c r="P269" s="1"/>
      <c r="Q269" s="1"/>
      <c r="R269" s="1"/>
      <c r="S269" s="1"/>
      <c r="T269" s="1"/>
      <c r="U269" s="1"/>
      <c r="V269" s="1"/>
    </row>
    <row r="270">
      <c r="A270" s="1"/>
      <c r="B270" s="1"/>
      <c r="C270" s="1"/>
      <c r="D270" s="1"/>
      <c r="E270" s="1"/>
      <c r="F270" s="1"/>
      <c r="G270" s="1"/>
      <c r="H270" s="1"/>
      <c r="I270" s="1"/>
      <c r="J270" s="1"/>
      <c r="K270" s="1"/>
      <c r="L270" s="1"/>
      <c r="M270" s="1"/>
      <c r="N270" s="1"/>
      <c r="O270" s="1"/>
      <c r="P270" s="1"/>
      <c r="Q270" s="1"/>
      <c r="R270" s="1"/>
      <c r="S270" s="1"/>
      <c r="T270" s="1"/>
      <c r="U270" s="1"/>
      <c r="V270" s="1"/>
    </row>
    <row r="271">
      <c r="A271" s="1"/>
      <c r="B271" s="1"/>
      <c r="C271" s="1"/>
      <c r="D271" s="1"/>
      <c r="E271" s="1"/>
      <c r="F271" s="1"/>
      <c r="G271" s="1"/>
      <c r="H271" s="1"/>
      <c r="I271" s="1"/>
      <c r="J271" s="1"/>
      <c r="K271" s="1"/>
      <c r="L271" s="1"/>
      <c r="M271" s="1"/>
      <c r="N271" s="1"/>
      <c r="O271" s="1"/>
      <c r="P271" s="1"/>
      <c r="Q271" s="1"/>
      <c r="R271" s="1"/>
      <c r="S271" s="1"/>
      <c r="T271" s="1"/>
      <c r="U271" s="1"/>
      <c r="V271" s="1"/>
    </row>
    <row r="272">
      <c r="A272" s="1"/>
      <c r="B272" s="1"/>
      <c r="C272" s="1"/>
      <c r="D272" s="1"/>
      <c r="E272" s="1"/>
      <c r="F272" s="1"/>
      <c r="G272" s="1"/>
      <c r="H272" s="1"/>
      <c r="I272" s="1"/>
      <c r="J272" s="1"/>
      <c r="K272" s="1"/>
      <c r="L272" s="1"/>
      <c r="M272" s="1"/>
      <c r="N272" s="1"/>
      <c r="O272" s="1"/>
      <c r="P272" s="1"/>
      <c r="Q272" s="1"/>
      <c r="R272" s="1"/>
      <c r="S272" s="1"/>
      <c r="T272" s="1"/>
      <c r="U272" s="1"/>
      <c r="V272" s="1"/>
    </row>
    <row r="273">
      <c r="A273" s="1"/>
      <c r="B273" s="1"/>
      <c r="C273" s="1"/>
      <c r="D273" s="1"/>
      <c r="E273" s="1"/>
      <c r="F273" s="1"/>
      <c r="G273" s="1"/>
      <c r="H273" s="1"/>
      <c r="I273" s="1"/>
      <c r="J273" s="1"/>
      <c r="K273" s="1"/>
      <c r="L273" s="1"/>
      <c r="M273" s="1"/>
      <c r="N273" s="1"/>
      <c r="O273" s="1"/>
      <c r="P273" s="1"/>
      <c r="Q273" s="1"/>
      <c r="R273" s="1"/>
      <c r="S273" s="1"/>
      <c r="T273" s="1"/>
      <c r="U273" s="1"/>
      <c r="V273" s="1"/>
    </row>
    <row r="274">
      <c r="A274" s="1"/>
      <c r="B274" s="1"/>
      <c r="C274" s="1"/>
      <c r="D274" s="1"/>
      <c r="E274" s="1"/>
      <c r="F274" s="1"/>
      <c r="G274" s="1"/>
      <c r="H274" s="1"/>
      <c r="I274" s="1"/>
      <c r="J274" s="1"/>
      <c r="K274" s="1"/>
      <c r="L274" s="1"/>
      <c r="M274" s="1"/>
      <c r="N274" s="1"/>
      <c r="O274" s="1"/>
      <c r="P274" s="1"/>
      <c r="Q274" s="1"/>
      <c r="R274" s="1"/>
      <c r="S274" s="1"/>
      <c r="T274" s="1"/>
      <c r="U274" s="1"/>
      <c r="V274" s="1"/>
    </row>
    <row r="275">
      <c r="A275" s="1"/>
      <c r="B275" s="1"/>
      <c r="C275" s="1"/>
      <c r="D275" s="1"/>
      <c r="E275" s="1"/>
      <c r="F275" s="1"/>
      <c r="G275" s="1"/>
      <c r="H275" s="1"/>
      <c r="I275" s="1"/>
      <c r="J275" s="1"/>
      <c r="K275" s="1"/>
      <c r="L275" s="1"/>
      <c r="M275" s="1"/>
      <c r="N275" s="1"/>
      <c r="O275" s="1"/>
      <c r="P275" s="1"/>
      <c r="Q275" s="1"/>
      <c r="R275" s="1"/>
      <c r="S275" s="1"/>
      <c r="T275" s="1"/>
      <c r="U275" s="1"/>
      <c r="V275" s="1"/>
    </row>
    <row r="276">
      <c r="A276" s="1"/>
      <c r="B276" s="1"/>
      <c r="C276" s="1"/>
      <c r="D276" s="1"/>
      <c r="E276" s="1"/>
      <c r="F276" s="1"/>
      <c r="G276" s="1"/>
      <c r="H276" s="1"/>
      <c r="I276" s="1"/>
      <c r="J276" s="1"/>
      <c r="K276" s="1"/>
      <c r="L276" s="1"/>
      <c r="M276" s="1"/>
      <c r="N276" s="1"/>
      <c r="O276" s="1"/>
      <c r="P276" s="1"/>
      <c r="Q276" s="1"/>
      <c r="R276" s="1"/>
      <c r="S276" s="1"/>
      <c r="T276" s="1"/>
      <c r="U276" s="1"/>
      <c r="V276" s="1"/>
    </row>
    <row r="277">
      <c r="A277" s="1"/>
      <c r="B277" s="1"/>
      <c r="C277" s="1"/>
      <c r="D277" s="1"/>
      <c r="E277" s="1"/>
      <c r="F277" s="1"/>
      <c r="G277" s="1"/>
      <c r="H277" s="1"/>
      <c r="I277" s="1"/>
      <c r="J277" s="1"/>
      <c r="K277" s="1"/>
      <c r="L277" s="1"/>
      <c r="M277" s="1"/>
      <c r="N277" s="1"/>
      <c r="O277" s="1"/>
      <c r="P277" s="1"/>
      <c r="Q277" s="1"/>
      <c r="R277" s="1"/>
      <c r="S277" s="1"/>
      <c r="T277" s="1"/>
      <c r="U277" s="1"/>
      <c r="V277" s="1"/>
    </row>
    <row r="278">
      <c r="A278" s="1"/>
      <c r="B278" s="1"/>
      <c r="C278" s="1"/>
      <c r="D278" s="1"/>
      <c r="E278" s="1"/>
      <c r="F278" s="1"/>
      <c r="G278" s="1"/>
      <c r="H278" s="1"/>
      <c r="I278" s="1"/>
      <c r="J278" s="1"/>
      <c r="K278" s="1"/>
      <c r="L278" s="1"/>
      <c r="M278" s="1"/>
      <c r="N278" s="1"/>
      <c r="O278" s="1"/>
      <c r="P278" s="1"/>
      <c r="Q278" s="1"/>
      <c r="R278" s="1"/>
      <c r="S278" s="1"/>
      <c r="T278" s="1"/>
      <c r="U278" s="1"/>
      <c r="V278" s="1"/>
    </row>
    <row r="279">
      <c r="A279" s="1"/>
      <c r="B279" s="1"/>
      <c r="C279" s="1"/>
      <c r="D279" s="1"/>
      <c r="E279" s="1"/>
      <c r="F279" s="1"/>
      <c r="G279" s="1"/>
      <c r="H279" s="1"/>
      <c r="I279" s="1"/>
      <c r="J279" s="1"/>
      <c r="K279" s="1"/>
      <c r="L279" s="1"/>
      <c r="M279" s="1"/>
      <c r="N279" s="1"/>
      <c r="O279" s="1"/>
      <c r="P279" s="1"/>
      <c r="Q279" s="1"/>
      <c r="R279" s="1"/>
      <c r="S279" s="1"/>
      <c r="T279" s="1"/>
      <c r="U279" s="1"/>
      <c r="V279" s="1"/>
    </row>
    <row r="280">
      <c r="A280" s="1"/>
      <c r="B280" s="1"/>
      <c r="C280" s="1"/>
      <c r="D280" s="1"/>
      <c r="E280" s="1"/>
      <c r="F280" s="1"/>
      <c r="G280" s="1"/>
      <c r="H280" s="1"/>
      <c r="I280" s="1"/>
      <c r="J280" s="1"/>
      <c r="K280" s="1"/>
      <c r="L280" s="1"/>
      <c r="M280" s="1"/>
      <c r="N280" s="1"/>
      <c r="O280" s="1"/>
      <c r="P280" s="1"/>
      <c r="Q280" s="1"/>
      <c r="R280" s="1"/>
      <c r="S280" s="1"/>
      <c r="T280" s="1"/>
      <c r="U280" s="1"/>
      <c r="V280" s="1"/>
    </row>
    <row r="281">
      <c r="A281" s="1"/>
      <c r="B281" s="1"/>
      <c r="C281" s="1"/>
      <c r="D281" s="1"/>
      <c r="E281" s="1"/>
      <c r="F281" s="1"/>
      <c r="G281" s="1"/>
      <c r="H281" s="1"/>
      <c r="I281" s="1"/>
      <c r="J281" s="1"/>
      <c r="K281" s="1"/>
      <c r="L281" s="1"/>
      <c r="M281" s="1"/>
      <c r="N281" s="1"/>
      <c r="O281" s="1"/>
      <c r="P281" s="1"/>
      <c r="Q281" s="1"/>
      <c r="R281" s="1"/>
      <c r="S281" s="1"/>
      <c r="T281" s="1"/>
      <c r="U281" s="1"/>
      <c r="V281" s="1"/>
    </row>
    <row r="282">
      <c r="A282" s="1"/>
      <c r="B282" s="1"/>
      <c r="C282" s="1"/>
      <c r="D282" s="1"/>
      <c r="E282" s="1"/>
      <c r="F282" s="1"/>
      <c r="G282" s="1"/>
      <c r="H282" s="1"/>
      <c r="I282" s="1"/>
      <c r="J282" s="1"/>
      <c r="K282" s="1"/>
      <c r="L282" s="1"/>
      <c r="M282" s="1"/>
      <c r="N282" s="1"/>
      <c r="O282" s="1"/>
      <c r="P282" s="1"/>
      <c r="Q282" s="1"/>
      <c r="R282" s="1"/>
      <c r="S282" s="1"/>
      <c r="T282" s="1"/>
      <c r="U282" s="1"/>
      <c r="V282" s="1"/>
    </row>
    <row r="283">
      <c r="A283" s="1"/>
      <c r="B283" s="1"/>
      <c r="C283" s="1"/>
      <c r="D283" s="1"/>
      <c r="E283" s="1"/>
      <c r="F283" s="1"/>
      <c r="G283" s="1"/>
      <c r="H283" s="1"/>
      <c r="I283" s="1"/>
      <c r="J283" s="1"/>
      <c r="K283" s="1"/>
      <c r="L283" s="1"/>
      <c r="M283" s="1"/>
      <c r="N283" s="1"/>
      <c r="O283" s="1"/>
      <c r="P283" s="1"/>
      <c r="Q283" s="1"/>
      <c r="R283" s="1"/>
      <c r="S283" s="1"/>
      <c r="T283" s="1"/>
      <c r="U283" s="1"/>
      <c r="V283" s="1"/>
    </row>
    <row r="284">
      <c r="A284" s="1"/>
      <c r="B284" s="1"/>
      <c r="C284" s="1"/>
      <c r="D284" s="1"/>
      <c r="E284" s="1"/>
      <c r="F284" s="1"/>
      <c r="G284" s="1"/>
      <c r="H284" s="1"/>
      <c r="I284" s="1"/>
      <c r="J284" s="1"/>
      <c r="K284" s="1"/>
      <c r="L284" s="1"/>
      <c r="M284" s="1"/>
      <c r="N284" s="1"/>
      <c r="O284" s="1"/>
      <c r="P284" s="1"/>
      <c r="Q284" s="1"/>
      <c r="R284" s="1"/>
      <c r="S284" s="1"/>
      <c r="T284" s="1"/>
      <c r="U284" s="1"/>
      <c r="V284" s="1"/>
    </row>
    <row r="285">
      <c r="A285" s="1"/>
      <c r="B285" s="1"/>
      <c r="C285" s="1"/>
      <c r="D285" s="1"/>
      <c r="E285" s="1"/>
      <c r="F285" s="1"/>
      <c r="G285" s="1"/>
      <c r="H285" s="1"/>
      <c r="I285" s="1"/>
      <c r="J285" s="1"/>
      <c r="K285" s="1"/>
      <c r="L285" s="1"/>
      <c r="M285" s="1"/>
      <c r="N285" s="1"/>
      <c r="O285" s="1"/>
      <c r="P285" s="1"/>
      <c r="Q285" s="1"/>
      <c r="R285" s="1"/>
      <c r="S285" s="1"/>
      <c r="T285" s="1"/>
      <c r="U285" s="1"/>
      <c r="V285" s="1"/>
    </row>
    <row r="286">
      <c r="A286" s="1"/>
      <c r="B286" s="1"/>
      <c r="C286" s="1"/>
      <c r="D286" s="1"/>
      <c r="E286" s="1"/>
      <c r="F286" s="1"/>
      <c r="G286" s="1"/>
      <c r="H286" s="1"/>
      <c r="I286" s="1"/>
      <c r="J286" s="1"/>
      <c r="K286" s="1"/>
      <c r="L286" s="1"/>
      <c r="M286" s="1"/>
      <c r="N286" s="1"/>
      <c r="O286" s="1"/>
      <c r="P286" s="1"/>
      <c r="Q286" s="1"/>
      <c r="R286" s="1"/>
      <c r="S286" s="1"/>
      <c r="T286" s="1"/>
      <c r="U286" s="1"/>
      <c r="V286" s="1"/>
    </row>
    <row r="287">
      <c r="A287" s="1"/>
      <c r="B287" s="1"/>
      <c r="C287" s="1"/>
      <c r="D287" s="1"/>
      <c r="E287" s="1"/>
      <c r="F287" s="1"/>
      <c r="G287" s="1"/>
      <c r="H287" s="1"/>
      <c r="I287" s="1"/>
      <c r="J287" s="1"/>
      <c r="K287" s="1"/>
      <c r="L287" s="1"/>
      <c r="M287" s="1"/>
      <c r="N287" s="1"/>
      <c r="O287" s="1"/>
      <c r="P287" s="1"/>
      <c r="Q287" s="1"/>
      <c r="R287" s="1"/>
      <c r="S287" s="1"/>
      <c r="T287" s="1"/>
      <c r="U287" s="1"/>
      <c r="V287" s="1"/>
    </row>
    <row r="288">
      <c r="A288" s="1"/>
      <c r="B288" s="1"/>
      <c r="C288" s="1"/>
      <c r="D288" s="1"/>
      <c r="E288" s="1"/>
      <c r="F288" s="1"/>
      <c r="G288" s="1"/>
      <c r="H288" s="1"/>
      <c r="I288" s="1"/>
      <c r="J288" s="1"/>
      <c r="K288" s="1"/>
      <c r="L288" s="1"/>
      <c r="M288" s="1"/>
      <c r="N288" s="1"/>
      <c r="O288" s="1"/>
      <c r="P288" s="1"/>
      <c r="Q288" s="1"/>
      <c r="R288" s="1"/>
      <c r="S288" s="1"/>
      <c r="T288" s="1"/>
      <c r="U288" s="1"/>
      <c r="V288" s="1"/>
    </row>
    <row r="289">
      <c r="A289" s="1"/>
      <c r="B289" s="1"/>
      <c r="C289" s="1"/>
      <c r="D289" s="1"/>
      <c r="E289" s="1"/>
      <c r="F289" s="1"/>
      <c r="G289" s="1"/>
      <c r="H289" s="1"/>
      <c r="I289" s="1"/>
      <c r="J289" s="1"/>
      <c r="K289" s="1"/>
      <c r="L289" s="1"/>
      <c r="M289" s="1"/>
      <c r="N289" s="1"/>
      <c r="O289" s="1"/>
      <c r="P289" s="1"/>
      <c r="Q289" s="1"/>
      <c r="R289" s="1"/>
      <c r="S289" s="1"/>
      <c r="T289" s="1"/>
      <c r="U289" s="1"/>
      <c r="V289" s="1"/>
    </row>
    <row r="290">
      <c r="A290" s="1"/>
      <c r="B290" s="1"/>
      <c r="C290" s="1"/>
      <c r="D290" s="1"/>
      <c r="E290" s="1"/>
      <c r="F290" s="1"/>
      <c r="G290" s="1"/>
      <c r="H290" s="1"/>
      <c r="I290" s="1"/>
      <c r="J290" s="1"/>
      <c r="K290" s="1"/>
      <c r="L290" s="1"/>
      <c r="M290" s="1"/>
      <c r="N290" s="1"/>
      <c r="O290" s="1"/>
      <c r="P290" s="1"/>
      <c r="Q290" s="1"/>
      <c r="R290" s="1"/>
      <c r="S290" s="1"/>
      <c r="T290" s="1"/>
      <c r="U290" s="1"/>
      <c r="V290" s="1"/>
    </row>
    <row r="291">
      <c r="A291" s="1"/>
      <c r="B291" s="1"/>
      <c r="C291" s="1"/>
      <c r="D291" s="1"/>
      <c r="E291" s="1"/>
      <c r="F291" s="1"/>
      <c r="G291" s="1"/>
      <c r="H291" s="1"/>
      <c r="I291" s="1"/>
      <c r="J291" s="1"/>
      <c r="K291" s="1"/>
      <c r="L291" s="1"/>
      <c r="M291" s="1"/>
      <c r="N291" s="1"/>
      <c r="O291" s="1"/>
      <c r="P291" s="1"/>
      <c r="Q291" s="1"/>
      <c r="R291" s="1"/>
      <c r="S291" s="1"/>
      <c r="T291" s="1"/>
      <c r="U291" s="1"/>
      <c r="V291" s="1"/>
    </row>
    <row r="292">
      <c r="A292" s="1"/>
      <c r="B292" s="1"/>
      <c r="C292" s="1"/>
      <c r="D292" s="1"/>
      <c r="E292" s="1"/>
      <c r="F292" s="1"/>
      <c r="G292" s="1"/>
      <c r="H292" s="1"/>
      <c r="I292" s="1"/>
      <c r="J292" s="1"/>
      <c r="K292" s="1"/>
      <c r="L292" s="1"/>
      <c r="M292" s="1"/>
      <c r="N292" s="1"/>
      <c r="O292" s="1"/>
      <c r="P292" s="1"/>
      <c r="Q292" s="1"/>
      <c r="R292" s="1"/>
      <c r="S292" s="1"/>
      <c r="T292" s="1"/>
      <c r="U292" s="1"/>
      <c r="V292" s="1"/>
    </row>
    <row r="293">
      <c r="A293" s="1"/>
      <c r="B293" s="1"/>
      <c r="C293" s="1"/>
      <c r="D293" s="1"/>
      <c r="E293" s="1"/>
      <c r="F293" s="1"/>
      <c r="G293" s="1"/>
      <c r="H293" s="1"/>
      <c r="I293" s="1"/>
      <c r="J293" s="1"/>
      <c r="K293" s="1"/>
      <c r="L293" s="1"/>
      <c r="M293" s="1"/>
      <c r="N293" s="1"/>
      <c r="O293" s="1"/>
      <c r="P293" s="1"/>
      <c r="Q293" s="1"/>
      <c r="R293" s="1"/>
      <c r="S293" s="1"/>
      <c r="T293" s="1"/>
      <c r="U293" s="1"/>
      <c r="V293" s="1"/>
    </row>
    <row r="294">
      <c r="A294" s="1"/>
      <c r="B294" s="1"/>
      <c r="C294" s="1"/>
      <c r="D294" s="1"/>
      <c r="E294" s="1"/>
      <c r="F294" s="1"/>
      <c r="G294" s="1"/>
      <c r="H294" s="1"/>
      <c r="I294" s="1"/>
      <c r="J294" s="1"/>
      <c r="K294" s="1"/>
      <c r="L294" s="1"/>
      <c r="M294" s="1"/>
      <c r="N294" s="1"/>
      <c r="O294" s="1"/>
      <c r="P294" s="1"/>
      <c r="Q294" s="1"/>
      <c r="R294" s="1"/>
      <c r="S294" s="1"/>
      <c r="T294" s="1"/>
      <c r="U294" s="1"/>
      <c r="V294" s="1"/>
    </row>
    <row r="295">
      <c r="A295" s="1"/>
      <c r="B295" s="1"/>
      <c r="C295" s="1"/>
      <c r="D295" s="1"/>
      <c r="E295" s="1"/>
      <c r="F295" s="1"/>
      <c r="G295" s="1"/>
      <c r="H295" s="1"/>
      <c r="I295" s="1"/>
      <c r="J295" s="1"/>
      <c r="K295" s="1"/>
      <c r="L295" s="1"/>
      <c r="M295" s="1"/>
      <c r="N295" s="1"/>
      <c r="O295" s="1"/>
      <c r="P295" s="1"/>
      <c r="Q295" s="1"/>
      <c r="R295" s="1"/>
      <c r="S295" s="1"/>
      <c r="T295" s="1"/>
      <c r="U295" s="1"/>
      <c r="V295" s="1"/>
    </row>
    <row r="296">
      <c r="A296" s="1"/>
      <c r="B296" s="1"/>
      <c r="C296" s="1"/>
      <c r="D296" s="1"/>
      <c r="E296" s="1"/>
      <c r="F296" s="1"/>
      <c r="G296" s="1"/>
      <c r="H296" s="1"/>
      <c r="I296" s="1"/>
      <c r="J296" s="1"/>
      <c r="K296" s="1"/>
      <c r="L296" s="1"/>
      <c r="M296" s="1"/>
      <c r="N296" s="1"/>
      <c r="O296" s="1"/>
      <c r="P296" s="1"/>
      <c r="Q296" s="1"/>
      <c r="R296" s="1"/>
      <c r="S296" s="1"/>
      <c r="T296" s="1"/>
      <c r="U296" s="1"/>
      <c r="V296" s="1"/>
    </row>
    <row r="297">
      <c r="A297" s="1"/>
      <c r="B297" s="1"/>
      <c r="C297" s="1"/>
      <c r="D297" s="1"/>
      <c r="E297" s="1"/>
      <c r="F297" s="1"/>
      <c r="G297" s="1"/>
      <c r="H297" s="1"/>
      <c r="I297" s="1"/>
      <c r="J297" s="1"/>
      <c r="K297" s="1"/>
      <c r="L297" s="1"/>
      <c r="M297" s="1"/>
      <c r="N297" s="1"/>
      <c r="O297" s="1"/>
      <c r="P297" s="1"/>
      <c r="Q297" s="1"/>
      <c r="R297" s="1"/>
      <c r="S297" s="1"/>
      <c r="T297" s="1"/>
      <c r="U297" s="1"/>
      <c r="V297" s="1"/>
    </row>
    <row r="298">
      <c r="A298" s="1"/>
      <c r="B298" s="1"/>
      <c r="C298" s="1"/>
      <c r="D298" s="1"/>
      <c r="E298" s="1"/>
      <c r="F298" s="1"/>
      <c r="G298" s="1"/>
      <c r="H298" s="1"/>
      <c r="I298" s="1"/>
      <c r="J298" s="1"/>
      <c r="K298" s="1"/>
      <c r="L298" s="1"/>
      <c r="M298" s="1"/>
      <c r="N298" s="1"/>
      <c r="O298" s="1"/>
      <c r="P298" s="1"/>
      <c r="Q298" s="1"/>
      <c r="R298" s="1"/>
      <c r="S298" s="1"/>
      <c r="T298" s="1"/>
      <c r="U298" s="1"/>
      <c r="V298" s="1"/>
    </row>
    <row r="299">
      <c r="A299" s="1"/>
      <c r="B299" s="1"/>
      <c r="C299" s="1"/>
      <c r="D299" s="1"/>
      <c r="E299" s="1"/>
      <c r="F299" s="1"/>
      <c r="G299" s="1"/>
      <c r="H299" s="1"/>
      <c r="I299" s="1"/>
      <c r="J299" s="1"/>
      <c r="K299" s="1"/>
      <c r="L299" s="1"/>
      <c r="M299" s="1"/>
      <c r="N299" s="1"/>
      <c r="O299" s="1"/>
      <c r="P299" s="1"/>
      <c r="Q299" s="1"/>
      <c r="R299" s="1"/>
      <c r="S299" s="1"/>
      <c r="T299" s="1"/>
      <c r="U299" s="1"/>
      <c r="V299" s="1"/>
    </row>
    <row r="300">
      <c r="A300" s="1"/>
      <c r="B300" s="1"/>
      <c r="C300" s="1"/>
      <c r="D300" s="1"/>
      <c r="E300" s="1"/>
      <c r="F300" s="1"/>
      <c r="G300" s="1"/>
      <c r="H300" s="1"/>
      <c r="I300" s="1"/>
      <c r="J300" s="1"/>
      <c r="K300" s="1"/>
      <c r="L300" s="1"/>
      <c r="M300" s="1"/>
      <c r="N300" s="1"/>
      <c r="O300" s="1"/>
      <c r="P300" s="1"/>
      <c r="Q300" s="1"/>
      <c r="R300" s="1"/>
      <c r="S300" s="1"/>
      <c r="T300" s="1"/>
      <c r="U300" s="1"/>
      <c r="V300" s="1"/>
    </row>
    <row r="301">
      <c r="A301" s="1"/>
      <c r="B301" s="1"/>
      <c r="C301" s="1"/>
      <c r="D301" s="1"/>
      <c r="E301" s="1"/>
      <c r="F301" s="1"/>
      <c r="G301" s="1"/>
      <c r="H301" s="1"/>
      <c r="I301" s="1"/>
      <c r="J301" s="1"/>
      <c r="K301" s="1"/>
      <c r="L301" s="1"/>
      <c r="M301" s="1"/>
      <c r="N301" s="1"/>
      <c r="O301" s="1"/>
      <c r="P301" s="1"/>
      <c r="Q301" s="1"/>
      <c r="R301" s="1"/>
      <c r="S301" s="1"/>
      <c r="T301" s="1"/>
      <c r="U301" s="1"/>
      <c r="V301" s="1"/>
    </row>
    <row r="302">
      <c r="A302" s="1"/>
      <c r="B302" s="1"/>
      <c r="C302" s="1"/>
      <c r="D302" s="1"/>
      <c r="E302" s="1"/>
      <c r="F302" s="1"/>
      <c r="G302" s="1"/>
      <c r="H302" s="1"/>
      <c r="I302" s="1"/>
      <c r="J302" s="1"/>
      <c r="K302" s="1"/>
      <c r="L302" s="1"/>
      <c r="M302" s="1"/>
      <c r="N302" s="1"/>
      <c r="O302" s="1"/>
      <c r="P302" s="1"/>
      <c r="Q302" s="1"/>
      <c r="R302" s="1"/>
      <c r="S302" s="1"/>
      <c r="T302" s="1"/>
      <c r="U302" s="1"/>
      <c r="V302" s="1"/>
    </row>
    <row r="303">
      <c r="A303" s="1"/>
      <c r="B303" s="1"/>
      <c r="C303" s="1"/>
      <c r="D303" s="1"/>
      <c r="E303" s="1"/>
      <c r="F303" s="1"/>
      <c r="G303" s="1"/>
      <c r="H303" s="1"/>
      <c r="I303" s="1"/>
      <c r="J303" s="1"/>
      <c r="K303" s="1"/>
      <c r="L303" s="1"/>
      <c r="M303" s="1"/>
      <c r="N303" s="1"/>
      <c r="O303" s="1"/>
      <c r="P303" s="1"/>
      <c r="Q303" s="1"/>
      <c r="R303" s="1"/>
      <c r="S303" s="1"/>
      <c r="T303" s="1"/>
      <c r="U303" s="1"/>
      <c r="V303" s="1"/>
    </row>
    <row r="304">
      <c r="A304" s="1"/>
      <c r="B304" s="1"/>
      <c r="C304" s="1"/>
      <c r="D304" s="1"/>
      <c r="E304" s="1"/>
      <c r="F304" s="1"/>
      <c r="G304" s="1"/>
      <c r="H304" s="1"/>
      <c r="I304" s="1"/>
      <c r="J304" s="1"/>
      <c r="K304" s="1"/>
      <c r="L304" s="1"/>
      <c r="M304" s="1"/>
      <c r="N304" s="1"/>
      <c r="O304" s="1"/>
      <c r="P304" s="1"/>
      <c r="Q304" s="1"/>
      <c r="R304" s="1"/>
      <c r="S304" s="1"/>
      <c r="T304" s="1"/>
      <c r="U304" s="1"/>
      <c r="V304" s="1"/>
    </row>
    <row r="305">
      <c r="A305" s="1"/>
      <c r="B305" s="1"/>
      <c r="C305" s="1"/>
      <c r="D305" s="1"/>
      <c r="E305" s="1"/>
      <c r="F305" s="1"/>
      <c r="G305" s="1"/>
      <c r="H305" s="1"/>
      <c r="I305" s="1"/>
      <c r="J305" s="1"/>
      <c r="K305" s="1"/>
      <c r="L305" s="1"/>
      <c r="M305" s="1"/>
      <c r="N305" s="1"/>
      <c r="O305" s="1"/>
      <c r="P305" s="1"/>
      <c r="Q305" s="1"/>
      <c r="R305" s="1"/>
      <c r="S305" s="1"/>
      <c r="T305" s="1"/>
      <c r="U305" s="1"/>
      <c r="V305" s="1"/>
    </row>
    <row r="306">
      <c r="A306" s="1"/>
      <c r="B306" s="1"/>
      <c r="C306" s="1"/>
      <c r="D306" s="1"/>
      <c r="E306" s="1"/>
      <c r="F306" s="1"/>
      <c r="G306" s="1"/>
      <c r="H306" s="1"/>
      <c r="I306" s="1"/>
      <c r="J306" s="1"/>
      <c r="K306" s="1"/>
      <c r="L306" s="1"/>
      <c r="M306" s="1"/>
      <c r="N306" s="1"/>
      <c r="O306" s="1"/>
      <c r="P306" s="1"/>
      <c r="Q306" s="1"/>
      <c r="R306" s="1"/>
      <c r="S306" s="1"/>
      <c r="T306" s="1"/>
      <c r="U306" s="1"/>
      <c r="V306" s="1"/>
    </row>
    <row r="307">
      <c r="A307" s="1"/>
      <c r="B307" s="1"/>
      <c r="C307" s="1"/>
      <c r="D307" s="1"/>
      <c r="E307" s="1"/>
      <c r="F307" s="1"/>
      <c r="G307" s="1"/>
      <c r="H307" s="1"/>
      <c r="I307" s="1"/>
      <c r="J307" s="1"/>
      <c r="K307" s="1"/>
      <c r="L307" s="1"/>
      <c r="M307" s="1"/>
      <c r="N307" s="1"/>
      <c r="O307" s="1"/>
      <c r="P307" s="1"/>
      <c r="Q307" s="1"/>
      <c r="R307" s="1"/>
      <c r="S307" s="1"/>
      <c r="T307" s="1"/>
      <c r="U307" s="1"/>
      <c r="V307" s="1"/>
    </row>
    <row r="308">
      <c r="A308" s="1"/>
      <c r="B308" s="1"/>
      <c r="C308" s="1"/>
      <c r="D308" s="1"/>
      <c r="E308" s="1"/>
      <c r="F308" s="1"/>
      <c r="G308" s="1"/>
      <c r="H308" s="1"/>
      <c r="I308" s="1"/>
      <c r="J308" s="1"/>
      <c r="K308" s="1"/>
      <c r="L308" s="1"/>
      <c r="M308" s="1"/>
      <c r="N308" s="1"/>
      <c r="O308" s="1"/>
      <c r="P308" s="1"/>
      <c r="Q308" s="1"/>
      <c r="R308" s="1"/>
      <c r="S308" s="1"/>
      <c r="T308" s="1"/>
      <c r="U308" s="1"/>
      <c r="V308" s="1"/>
    </row>
    <row r="309">
      <c r="A309" s="1"/>
      <c r="B309" s="1"/>
      <c r="C309" s="1"/>
      <c r="D309" s="1"/>
      <c r="E309" s="1"/>
      <c r="F309" s="1"/>
      <c r="G309" s="1"/>
      <c r="H309" s="1"/>
      <c r="I309" s="1"/>
      <c r="J309" s="1"/>
      <c r="K309" s="1"/>
      <c r="L309" s="1"/>
      <c r="M309" s="1"/>
      <c r="N309" s="1"/>
      <c r="O309" s="1"/>
      <c r="P309" s="1"/>
      <c r="Q309" s="1"/>
      <c r="R309" s="1"/>
      <c r="S309" s="1"/>
      <c r="T309" s="1"/>
      <c r="U309" s="1"/>
      <c r="V309" s="1"/>
    </row>
    <row r="310">
      <c r="A310" s="1"/>
      <c r="B310" s="1"/>
      <c r="C310" s="1"/>
      <c r="D310" s="1"/>
      <c r="E310" s="1"/>
      <c r="F310" s="1"/>
      <c r="G310" s="1"/>
      <c r="H310" s="1"/>
      <c r="I310" s="1"/>
      <c r="J310" s="1"/>
      <c r="K310" s="1"/>
      <c r="L310" s="1"/>
      <c r="M310" s="1"/>
      <c r="N310" s="1"/>
      <c r="O310" s="1"/>
      <c r="P310" s="1"/>
      <c r="Q310" s="1"/>
      <c r="R310" s="1"/>
      <c r="S310" s="1"/>
      <c r="T310" s="1"/>
      <c r="U310" s="1"/>
      <c r="V310" s="1"/>
    </row>
    <row r="311">
      <c r="A311" s="1"/>
      <c r="B311" s="1"/>
      <c r="C311" s="1"/>
      <c r="D311" s="1"/>
      <c r="E311" s="1"/>
      <c r="F311" s="1"/>
      <c r="G311" s="1"/>
      <c r="H311" s="1"/>
      <c r="I311" s="1"/>
      <c r="J311" s="1"/>
      <c r="K311" s="1"/>
      <c r="L311" s="1"/>
      <c r="M311" s="1"/>
      <c r="N311" s="1"/>
      <c r="O311" s="1"/>
      <c r="P311" s="1"/>
      <c r="Q311" s="1"/>
      <c r="R311" s="1"/>
      <c r="S311" s="1"/>
      <c r="T311" s="1"/>
      <c r="U311" s="1"/>
      <c r="V311" s="1"/>
    </row>
    <row r="312">
      <c r="A312" s="1"/>
      <c r="B312" s="1"/>
      <c r="C312" s="1"/>
      <c r="D312" s="1"/>
      <c r="E312" s="1"/>
      <c r="F312" s="1"/>
      <c r="G312" s="1"/>
      <c r="H312" s="1"/>
      <c r="I312" s="1"/>
      <c r="J312" s="1"/>
      <c r="K312" s="1"/>
      <c r="L312" s="1"/>
      <c r="M312" s="1"/>
      <c r="N312" s="1"/>
      <c r="O312" s="1"/>
      <c r="P312" s="1"/>
      <c r="Q312" s="1"/>
      <c r="R312" s="1"/>
      <c r="S312" s="1"/>
      <c r="T312" s="1"/>
      <c r="U312" s="1"/>
      <c r="V312" s="1"/>
    </row>
    <row r="313">
      <c r="A313" s="1"/>
      <c r="B313" s="1"/>
      <c r="C313" s="1"/>
      <c r="D313" s="1"/>
      <c r="E313" s="1"/>
      <c r="F313" s="1"/>
      <c r="G313" s="1"/>
      <c r="H313" s="1"/>
      <c r="I313" s="1"/>
      <c r="J313" s="1"/>
      <c r="K313" s="1"/>
      <c r="L313" s="1"/>
      <c r="M313" s="1"/>
      <c r="N313" s="1"/>
      <c r="O313" s="1"/>
      <c r="P313" s="1"/>
      <c r="Q313" s="1"/>
      <c r="R313" s="1"/>
      <c r="S313" s="1"/>
      <c r="T313" s="1"/>
      <c r="U313" s="1"/>
      <c r="V313" s="1"/>
    </row>
    <row r="314">
      <c r="A314" s="1"/>
      <c r="B314" s="1"/>
      <c r="C314" s="1"/>
      <c r="D314" s="1"/>
      <c r="E314" s="1"/>
      <c r="F314" s="1"/>
      <c r="G314" s="1"/>
      <c r="H314" s="1"/>
      <c r="I314" s="1"/>
      <c r="J314" s="1"/>
      <c r="K314" s="1"/>
      <c r="L314" s="1"/>
      <c r="M314" s="1"/>
      <c r="N314" s="1"/>
      <c r="O314" s="1"/>
      <c r="P314" s="1"/>
      <c r="Q314" s="1"/>
      <c r="R314" s="1"/>
      <c r="S314" s="1"/>
      <c r="T314" s="1"/>
      <c r="U314" s="1"/>
      <c r="V314" s="1"/>
    </row>
    <row r="315">
      <c r="A315" s="1"/>
      <c r="B315" s="1"/>
      <c r="C315" s="1"/>
      <c r="D315" s="1"/>
      <c r="E315" s="1"/>
      <c r="F315" s="1"/>
      <c r="G315" s="1"/>
      <c r="H315" s="1"/>
      <c r="I315" s="1"/>
      <c r="J315" s="1"/>
      <c r="K315" s="1"/>
      <c r="L315" s="1"/>
      <c r="M315" s="1"/>
      <c r="N315" s="1"/>
      <c r="O315" s="1"/>
      <c r="P315" s="1"/>
      <c r="Q315" s="1"/>
      <c r="R315" s="1"/>
      <c r="S315" s="1"/>
      <c r="T315" s="1"/>
      <c r="U315" s="1"/>
      <c r="V315" s="1"/>
    </row>
    <row r="316">
      <c r="A316" s="1"/>
      <c r="B316" s="1"/>
      <c r="C316" s="1"/>
      <c r="D316" s="1"/>
      <c r="E316" s="1"/>
      <c r="F316" s="1"/>
      <c r="G316" s="1"/>
      <c r="H316" s="1"/>
      <c r="I316" s="1"/>
      <c r="J316" s="1"/>
      <c r="K316" s="1"/>
      <c r="L316" s="1"/>
      <c r="M316" s="1"/>
      <c r="N316" s="1"/>
      <c r="O316" s="1"/>
      <c r="P316" s="1"/>
      <c r="Q316" s="1"/>
      <c r="R316" s="1"/>
      <c r="S316" s="1"/>
      <c r="T316" s="1"/>
      <c r="U316" s="1"/>
      <c r="V316" s="1"/>
    </row>
    <row r="317">
      <c r="A317" s="1"/>
      <c r="B317" s="1"/>
      <c r="C317" s="1"/>
      <c r="D317" s="1"/>
      <c r="E317" s="1"/>
      <c r="F317" s="1"/>
      <c r="G317" s="1"/>
      <c r="H317" s="1"/>
      <c r="I317" s="1"/>
      <c r="J317" s="1"/>
      <c r="K317" s="1"/>
      <c r="L317" s="1"/>
      <c r="M317" s="1"/>
      <c r="N317" s="1"/>
      <c r="O317" s="1"/>
      <c r="P317" s="1"/>
      <c r="Q317" s="1"/>
      <c r="R317" s="1"/>
      <c r="S317" s="1"/>
      <c r="T317" s="1"/>
      <c r="U317" s="1"/>
      <c r="V317" s="1"/>
    </row>
    <row r="318">
      <c r="A318" s="1"/>
      <c r="B318" s="1"/>
      <c r="C318" s="1"/>
      <c r="D318" s="1"/>
      <c r="E318" s="1"/>
      <c r="F318" s="1"/>
      <c r="G318" s="1"/>
      <c r="H318" s="1"/>
      <c r="I318" s="1"/>
      <c r="J318" s="1"/>
      <c r="K318" s="1"/>
      <c r="L318" s="1"/>
      <c r="M318" s="1"/>
      <c r="N318" s="1"/>
      <c r="O318" s="1"/>
      <c r="P318" s="1"/>
      <c r="Q318" s="1"/>
      <c r="R318" s="1"/>
      <c r="S318" s="1"/>
      <c r="T318" s="1"/>
      <c r="U318" s="1"/>
      <c r="V318" s="1"/>
    </row>
    <row r="319">
      <c r="A319" s="1"/>
      <c r="B319" s="1"/>
      <c r="C319" s="1"/>
      <c r="D319" s="1"/>
      <c r="E319" s="1"/>
      <c r="F319" s="1"/>
      <c r="G319" s="1"/>
      <c r="H319" s="1"/>
      <c r="I319" s="1"/>
      <c r="J319" s="1"/>
      <c r="K319" s="1"/>
      <c r="L319" s="1"/>
      <c r="M319" s="1"/>
      <c r="N319" s="1"/>
      <c r="O319" s="1"/>
      <c r="P319" s="1"/>
      <c r="Q319" s="1"/>
      <c r="R319" s="1"/>
      <c r="S319" s="1"/>
      <c r="T319" s="1"/>
      <c r="U319" s="1"/>
      <c r="V319" s="1"/>
    </row>
    <row r="320">
      <c r="A320" s="1"/>
      <c r="B320" s="1"/>
      <c r="C320" s="1"/>
      <c r="D320" s="1"/>
      <c r="E320" s="1"/>
      <c r="F320" s="1"/>
      <c r="G320" s="1"/>
      <c r="H320" s="1"/>
      <c r="I320" s="1"/>
      <c r="J320" s="1"/>
      <c r="K320" s="1"/>
      <c r="L320" s="1"/>
      <c r="M320" s="1"/>
      <c r="N320" s="1"/>
      <c r="O320" s="1"/>
      <c r="P320" s="1"/>
      <c r="Q320" s="1"/>
      <c r="R320" s="1"/>
      <c r="S320" s="1"/>
      <c r="T320" s="1"/>
      <c r="U320" s="1"/>
      <c r="V320" s="1"/>
    </row>
    <row r="321">
      <c r="A321" s="1"/>
      <c r="B321" s="1"/>
      <c r="C321" s="1"/>
      <c r="D321" s="1"/>
      <c r="E321" s="1"/>
      <c r="F321" s="1"/>
      <c r="G321" s="1"/>
      <c r="H321" s="1"/>
      <c r="I321" s="1"/>
      <c r="J321" s="1"/>
      <c r="K321" s="1"/>
      <c r="L321" s="1"/>
      <c r="M321" s="1"/>
      <c r="N321" s="1"/>
      <c r="O321" s="1"/>
      <c r="P321" s="1"/>
      <c r="Q321" s="1"/>
      <c r="R321" s="1"/>
      <c r="S321" s="1"/>
      <c r="T321" s="1"/>
      <c r="U321" s="1"/>
      <c r="V321" s="1"/>
    </row>
    <row r="322">
      <c r="A322" s="1"/>
      <c r="B322" s="1"/>
      <c r="C322" s="1"/>
      <c r="D322" s="1"/>
      <c r="E322" s="1"/>
      <c r="F322" s="1"/>
      <c r="G322" s="1"/>
      <c r="H322" s="1"/>
      <c r="I322" s="1"/>
      <c r="J322" s="1"/>
      <c r="K322" s="1"/>
      <c r="L322" s="1"/>
      <c r="M322" s="1"/>
      <c r="N322" s="1"/>
      <c r="O322" s="1"/>
      <c r="P322" s="1"/>
      <c r="Q322" s="1"/>
      <c r="R322" s="1"/>
      <c r="S322" s="1"/>
      <c r="T322" s="1"/>
      <c r="U322" s="1"/>
      <c r="V322" s="1"/>
    </row>
    <row r="323">
      <c r="A323" s="1"/>
      <c r="B323" s="1"/>
      <c r="C323" s="1"/>
      <c r="D323" s="1"/>
      <c r="E323" s="1"/>
      <c r="F323" s="1"/>
      <c r="G323" s="1"/>
      <c r="H323" s="1"/>
      <c r="I323" s="1"/>
      <c r="J323" s="1"/>
      <c r="K323" s="1"/>
      <c r="L323" s="1"/>
      <c r="M323" s="1"/>
      <c r="N323" s="1"/>
      <c r="O323" s="1"/>
      <c r="P323" s="1"/>
      <c r="Q323" s="1"/>
      <c r="R323" s="1"/>
      <c r="S323" s="1"/>
      <c r="T323" s="1"/>
      <c r="U323" s="1"/>
      <c r="V323" s="1"/>
    </row>
    <row r="324">
      <c r="A324" s="1"/>
      <c r="B324" s="1"/>
      <c r="C324" s="1"/>
      <c r="D324" s="1"/>
      <c r="E324" s="1"/>
      <c r="F324" s="1"/>
      <c r="G324" s="1"/>
      <c r="H324" s="1"/>
      <c r="I324" s="1"/>
      <c r="J324" s="1"/>
      <c r="K324" s="1"/>
      <c r="L324" s="1"/>
      <c r="M324" s="1"/>
      <c r="N324" s="1"/>
      <c r="O324" s="1"/>
      <c r="P324" s="1"/>
      <c r="Q324" s="1"/>
      <c r="R324" s="1"/>
      <c r="S324" s="1"/>
      <c r="T324" s="1"/>
      <c r="U324" s="1"/>
      <c r="V324" s="1"/>
    </row>
    <row r="325">
      <c r="A325" s="1"/>
      <c r="B325" s="1"/>
      <c r="C325" s="1"/>
      <c r="D325" s="1"/>
      <c r="E325" s="1"/>
      <c r="F325" s="1"/>
      <c r="G325" s="1"/>
      <c r="H325" s="1"/>
      <c r="I325" s="1"/>
      <c r="J325" s="1"/>
      <c r="K325" s="1"/>
      <c r="L325" s="1"/>
      <c r="M325" s="1"/>
      <c r="N325" s="1"/>
      <c r="O325" s="1"/>
      <c r="P325" s="1"/>
      <c r="Q325" s="1"/>
      <c r="R325" s="1"/>
      <c r="S325" s="1"/>
      <c r="T325" s="1"/>
      <c r="U325" s="1"/>
      <c r="V325" s="1"/>
    </row>
    <row r="326">
      <c r="A326" s="1"/>
      <c r="B326" s="1"/>
      <c r="C326" s="1"/>
      <c r="D326" s="1"/>
      <c r="E326" s="1"/>
      <c r="F326" s="1"/>
      <c r="G326" s="1"/>
      <c r="H326" s="1"/>
      <c r="I326" s="1"/>
      <c r="J326" s="1"/>
      <c r="K326" s="1"/>
      <c r="L326" s="1"/>
      <c r="M326" s="1"/>
      <c r="N326" s="1"/>
      <c r="O326" s="1"/>
      <c r="P326" s="1"/>
      <c r="Q326" s="1"/>
      <c r="R326" s="1"/>
      <c r="S326" s="1"/>
      <c r="T326" s="1"/>
      <c r="U326" s="1"/>
      <c r="V326" s="1"/>
    </row>
    <row r="327">
      <c r="A327" s="1"/>
      <c r="B327" s="1"/>
      <c r="C327" s="1"/>
      <c r="D327" s="1"/>
      <c r="E327" s="1"/>
      <c r="F327" s="1"/>
      <c r="G327" s="1"/>
      <c r="H327" s="1"/>
      <c r="I327" s="1"/>
      <c r="J327" s="1"/>
      <c r="K327" s="1"/>
      <c r="L327" s="1"/>
      <c r="M327" s="1"/>
      <c r="N327" s="1"/>
      <c r="O327" s="1"/>
      <c r="P327" s="1"/>
      <c r="Q327" s="1"/>
      <c r="R327" s="1"/>
      <c r="S327" s="1"/>
      <c r="T327" s="1"/>
      <c r="U327" s="1"/>
      <c r="V327" s="1"/>
    </row>
    <row r="328">
      <c r="A328" s="1"/>
      <c r="B328" s="1"/>
      <c r="C328" s="1"/>
      <c r="D328" s="1"/>
      <c r="E328" s="1"/>
      <c r="F328" s="1"/>
      <c r="G328" s="1"/>
      <c r="H328" s="1"/>
      <c r="I328" s="1"/>
      <c r="J328" s="1"/>
      <c r="K328" s="1"/>
      <c r="L328" s="1"/>
      <c r="M328" s="1"/>
      <c r="N328" s="1"/>
      <c r="O328" s="1"/>
      <c r="P328" s="1"/>
      <c r="Q328" s="1"/>
      <c r="R328" s="1"/>
      <c r="S328" s="1"/>
      <c r="T328" s="1"/>
      <c r="U328" s="1"/>
      <c r="V328" s="1"/>
    </row>
    <row r="329">
      <c r="A329" s="1"/>
      <c r="B329" s="1"/>
      <c r="C329" s="1"/>
      <c r="D329" s="1"/>
      <c r="E329" s="1"/>
      <c r="F329" s="1"/>
      <c r="G329" s="1"/>
      <c r="H329" s="1"/>
      <c r="I329" s="1"/>
      <c r="J329" s="1"/>
      <c r="K329" s="1"/>
      <c r="L329" s="1"/>
      <c r="M329" s="1"/>
      <c r="N329" s="1"/>
      <c r="O329" s="1"/>
      <c r="P329" s="1"/>
      <c r="Q329" s="1"/>
      <c r="R329" s="1"/>
      <c r="S329" s="1"/>
      <c r="T329" s="1"/>
      <c r="U329" s="1"/>
      <c r="V329" s="1"/>
    </row>
    <row r="330">
      <c r="A330" s="1"/>
      <c r="B330" s="1"/>
      <c r="C330" s="1"/>
      <c r="D330" s="1"/>
      <c r="E330" s="1"/>
      <c r="F330" s="1"/>
      <c r="G330" s="1"/>
      <c r="H330" s="1"/>
      <c r="I330" s="1"/>
      <c r="J330" s="1"/>
      <c r="K330" s="1"/>
      <c r="L330" s="1"/>
      <c r="M330" s="1"/>
      <c r="N330" s="1"/>
      <c r="O330" s="1"/>
      <c r="P330" s="1"/>
      <c r="Q330" s="1"/>
      <c r="R330" s="1"/>
      <c r="S330" s="1"/>
      <c r="T330" s="1"/>
      <c r="U330" s="1"/>
      <c r="V330" s="1"/>
    </row>
    <row r="331">
      <c r="A331" s="1"/>
      <c r="B331" s="1"/>
      <c r="C331" s="1"/>
      <c r="D331" s="1"/>
      <c r="E331" s="1"/>
      <c r="F331" s="1"/>
      <c r="G331" s="1"/>
      <c r="H331" s="1"/>
      <c r="I331" s="1"/>
      <c r="J331" s="1"/>
      <c r="K331" s="1"/>
      <c r="L331" s="1"/>
      <c r="M331" s="1"/>
      <c r="N331" s="1"/>
      <c r="O331" s="1"/>
      <c r="P331" s="1"/>
      <c r="Q331" s="1"/>
      <c r="R331" s="1"/>
      <c r="S331" s="1"/>
      <c r="T331" s="1"/>
      <c r="U331" s="1"/>
      <c r="V331" s="1"/>
    </row>
    <row r="332">
      <c r="A332" s="1"/>
      <c r="B332" s="1"/>
      <c r="C332" s="1"/>
      <c r="D332" s="1"/>
      <c r="E332" s="1"/>
      <c r="F332" s="1"/>
      <c r="G332" s="1"/>
      <c r="H332" s="1"/>
      <c r="I332" s="1"/>
      <c r="J332" s="1"/>
      <c r="K332" s="1"/>
      <c r="L332" s="1"/>
      <c r="M332" s="1"/>
      <c r="N332" s="1"/>
      <c r="O332" s="1"/>
      <c r="P332" s="1"/>
      <c r="Q332" s="1"/>
      <c r="R332" s="1"/>
      <c r="S332" s="1"/>
      <c r="T332" s="1"/>
      <c r="U332" s="1"/>
      <c r="V332" s="1"/>
    </row>
    <row r="333">
      <c r="A333" s="1"/>
      <c r="B333" s="1"/>
      <c r="C333" s="1"/>
      <c r="D333" s="1"/>
      <c r="E333" s="1"/>
      <c r="F333" s="1"/>
      <c r="G333" s="1"/>
      <c r="H333" s="1"/>
      <c r="I333" s="1"/>
      <c r="J333" s="1"/>
      <c r="K333" s="1"/>
      <c r="L333" s="1"/>
      <c r="M333" s="1"/>
      <c r="N333" s="1"/>
      <c r="O333" s="1"/>
      <c r="P333" s="1"/>
      <c r="Q333" s="1"/>
      <c r="R333" s="1"/>
      <c r="S333" s="1"/>
      <c r="T333" s="1"/>
      <c r="U333" s="1"/>
      <c r="V333" s="1"/>
    </row>
    <row r="334">
      <c r="A334" s="1"/>
      <c r="B334" s="1"/>
      <c r="C334" s="1"/>
      <c r="D334" s="1"/>
      <c r="E334" s="1"/>
      <c r="F334" s="1"/>
      <c r="G334" s="1"/>
      <c r="H334" s="1"/>
      <c r="I334" s="1"/>
      <c r="J334" s="1"/>
      <c r="K334" s="1"/>
      <c r="L334" s="1"/>
      <c r="M334" s="1"/>
      <c r="N334" s="1"/>
      <c r="O334" s="1"/>
      <c r="P334" s="1"/>
      <c r="Q334" s="1"/>
      <c r="R334" s="1"/>
      <c r="S334" s="1"/>
      <c r="T334" s="1"/>
      <c r="U334" s="1"/>
      <c r="V334" s="1"/>
    </row>
    <row r="335">
      <c r="A335" s="1"/>
      <c r="B335" s="1"/>
      <c r="C335" s="1"/>
      <c r="D335" s="1"/>
      <c r="E335" s="1"/>
      <c r="F335" s="1"/>
      <c r="G335" s="1"/>
      <c r="H335" s="1"/>
      <c r="I335" s="1"/>
      <c r="J335" s="1"/>
      <c r="K335" s="1"/>
      <c r="L335" s="1"/>
      <c r="M335" s="1"/>
      <c r="N335" s="1"/>
      <c r="O335" s="1"/>
      <c r="P335" s="1"/>
      <c r="Q335" s="1"/>
      <c r="R335" s="1"/>
      <c r="S335" s="1"/>
      <c r="T335" s="1"/>
      <c r="U335" s="1"/>
      <c r="V335" s="1"/>
    </row>
    <row r="336">
      <c r="A336" s="1"/>
      <c r="B336" s="1"/>
      <c r="C336" s="1"/>
      <c r="D336" s="1"/>
      <c r="E336" s="1"/>
      <c r="F336" s="1"/>
      <c r="G336" s="1"/>
      <c r="H336" s="1"/>
      <c r="I336" s="1"/>
      <c r="J336" s="1"/>
      <c r="K336" s="1"/>
      <c r="L336" s="1"/>
      <c r="M336" s="1"/>
      <c r="N336" s="1"/>
      <c r="O336" s="1"/>
      <c r="P336" s="1"/>
      <c r="Q336" s="1"/>
      <c r="R336" s="1"/>
      <c r="S336" s="1"/>
      <c r="T336" s="1"/>
      <c r="U336" s="1"/>
      <c r="V336" s="1"/>
    </row>
    <row r="337">
      <c r="A337" s="1"/>
      <c r="B337" s="1"/>
      <c r="C337" s="1"/>
      <c r="D337" s="1"/>
      <c r="E337" s="1"/>
      <c r="F337" s="1"/>
      <c r="G337" s="1"/>
      <c r="H337" s="1"/>
      <c r="I337" s="1"/>
      <c r="J337" s="1"/>
      <c r="K337" s="1"/>
      <c r="L337" s="1"/>
      <c r="M337" s="1"/>
      <c r="N337" s="1"/>
      <c r="O337" s="1"/>
      <c r="P337" s="1"/>
      <c r="Q337" s="1"/>
      <c r="R337" s="1"/>
      <c r="S337" s="1"/>
      <c r="T337" s="1"/>
      <c r="U337" s="1"/>
      <c r="V337" s="1"/>
    </row>
    <row r="338">
      <c r="A338" s="1"/>
      <c r="B338" s="1"/>
      <c r="C338" s="1"/>
      <c r="D338" s="1"/>
      <c r="E338" s="1"/>
      <c r="F338" s="1"/>
      <c r="G338" s="1"/>
      <c r="H338" s="1"/>
      <c r="I338" s="1"/>
      <c r="J338" s="1"/>
      <c r="K338" s="1"/>
      <c r="L338" s="1"/>
      <c r="M338" s="1"/>
      <c r="N338" s="1"/>
      <c r="O338" s="1"/>
      <c r="P338" s="1"/>
      <c r="Q338" s="1"/>
      <c r="R338" s="1"/>
      <c r="S338" s="1"/>
      <c r="T338" s="1"/>
      <c r="U338" s="1"/>
      <c r="V338" s="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70866141732283472" right="0.70866141732283472" top="0.74803149606299213" bottom="0.74803149606299213" header="0.31496062992125984" footer="0.31496062992125984"/>
  <pageSetup paperSize="8" scale="47" fitToWidth="1" fitToHeight="1" pageOrder="downThenOver"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pane xSplit="4" ySplit="5" topLeftCell="E6" activePane="bottomRight" state="frozen"/>
      <selection activeCell="L27" activeCellId="0" sqref="L27"/>
    </sheetView>
  </sheetViews>
  <sheetFormatPr defaultColWidth="9.140625" defaultRowHeight="14.25"/>
  <cols>
    <col min="1" max="1" style="273" width="9.140625"/>
    <col customWidth="1" min="2" max="2" style="273" width="57.85546875"/>
    <col customWidth="1" min="3" max="3" style="273" width="13"/>
    <col customWidth="1" min="4" max="4" style="273" width="17.85546875"/>
    <col customWidth="1" min="5" max="6" style="273" width="19"/>
    <col customWidth="1" min="7" max="7" style="273" width="18.7109375"/>
    <col customWidth="1" min="8" max="27" style="273" width="9"/>
    <col customWidth="1" min="28" max="28" style="273" width="13.140625"/>
    <col customWidth="1" min="29" max="29" style="273" width="24.85546875"/>
    <col customWidth="1" min="30" max="30" style="273" width="10.7109375"/>
    <col bestFit="1" customWidth="1" min="31" max="31" style="273" width="11"/>
    <col min="32" max="16384" style="273" width="9.140625"/>
  </cols>
  <sheetData>
    <row r="1" ht="17.25">
      <c r="A1" s="273"/>
      <c r="B1" s="273"/>
      <c r="C1" s="273"/>
      <c r="D1" s="273"/>
      <c r="E1" s="273"/>
      <c r="F1" s="273"/>
      <c r="AC1" s="4" t="s">
        <v>0</v>
      </c>
    </row>
    <row r="2" ht="17.25">
      <c r="A2" s="273"/>
      <c r="B2" s="273"/>
      <c r="C2" s="273"/>
      <c r="D2" s="273"/>
      <c r="E2" s="273"/>
      <c r="F2" s="273"/>
      <c r="AC2" s="5" t="s">
        <v>1</v>
      </c>
    </row>
    <row r="3" ht="17.25">
      <c r="A3" s="273"/>
      <c r="B3" s="273"/>
      <c r="C3" s="273"/>
      <c r="D3" s="273"/>
      <c r="E3" s="273"/>
      <c r="F3" s="273"/>
      <c r="AC3" s="5" t="s">
        <v>2</v>
      </c>
    </row>
    <row r="4" ht="18.75" customHeight="1">
      <c r="A4" s="7" t="str">
        <f>'6.1. Паспорт сетевой график'!A5:K5</f>
        <v xml:space="preserve">Год раскрытия информации: 2025 год</v>
      </c>
      <c r="B4" s="7"/>
      <c r="C4" s="7"/>
      <c r="D4" s="7"/>
      <c r="E4" s="7"/>
      <c r="F4" s="7"/>
      <c r="G4" s="7"/>
      <c r="H4" s="7"/>
      <c r="I4" s="7"/>
      <c r="J4" s="7"/>
      <c r="K4" s="7"/>
      <c r="L4" s="7"/>
      <c r="M4" s="7"/>
      <c r="N4" s="7"/>
      <c r="O4" s="7"/>
      <c r="P4" s="7"/>
      <c r="Q4" s="7"/>
      <c r="R4" s="7"/>
      <c r="S4" s="7"/>
      <c r="T4" s="7"/>
      <c r="U4" s="7"/>
      <c r="V4" s="7"/>
      <c r="W4" s="7"/>
      <c r="X4" s="7"/>
      <c r="Y4" s="7"/>
      <c r="Z4" s="7"/>
      <c r="AA4" s="7"/>
      <c r="AB4" s="7"/>
      <c r="AC4" s="7"/>
    </row>
    <row r="5" ht="17.25">
      <c r="A5" s="273"/>
      <c r="B5" s="273"/>
      <c r="C5" s="273"/>
      <c r="D5" s="273"/>
      <c r="E5" s="273"/>
      <c r="F5" s="273"/>
      <c r="AC5" s="5"/>
    </row>
    <row r="6" ht="17.25">
      <c r="A6" s="10" t="s">
        <v>4</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row>
    <row r="7" ht="17.25">
      <c r="A7" s="296"/>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7"/>
      <c r="AC7" s="297"/>
    </row>
    <row r="8" ht="15">
      <c r="A8" s="298" t="str">
        <f>'6.1. Паспорт сетевой график'!A9</f>
        <v xml:space="preserve">Акционерное общество "Россети Янтарь" ДЗО  ПАО "Россети"</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c r="AB8" s="298"/>
      <c r="AC8" s="298"/>
    </row>
    <row r="9" ht="18.75" customHeight="1">
      <c r="A9" s="299" t="s">
        <v>6</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row>
    <row r="10" ht="17.25">
      <c r="A10" s="296"/>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7"/>
      <c r="AC10" s="297"/>
    </row>
    <row r="11" ht="15">
      <c r="A11" s="298" t="str">
        <f>'6.1. Паспорт сетевой график'!A12</f>
        <v>N_НМА15-2</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98"/>
    </row>
    <row r="12" ht="15">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row>
    <row r="13" ht="16.5" customHeight="1">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1"/>
      <c r="AC13" s="301"/>
    </row>
    <row r="14" ht="36" customHeight="1">
      <c r="A14" s="302" t="str">
        <f>'6.1. Паспорт сетевой график'!A15</f>
        <v xml:space="preserve">Развитие функционала технологической интеграционной платформы АО "Россети Янтарь" с внедрением дополнительных потоков (2 этап)</v>
      </c>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row>
    <row r="15" ht="15.75" customHeight="1">
      <c r="A15" s="299" t="s">
        <v>10</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row>
    <row r="16">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row>
    <row r="17">
      <c r="A17" s="273"/>
      <c r="AB17" s="273"/>
    </row>
    <row r="18" ht="15">
      <c r="A18" s="304" t="s">
        <v>391</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row>
    <row r="19">
      <c r="A19" s="273"/>
      <c r="B19" s="273"/>
      <c r="C19" s="273"/>
      <c r="D19" s="273"/>
      <c r="E19" s="273"/>
      <c r="F19" s="273"/>
      <c r="AB19" s="273"/>
    </row>
    <row r="20" ht="33" customHeight="1">
      <c r="A20" s="279" t="s">
        <v>392</v>
      </c>
      <c r="B20" s="279" t="s">
        <v>393</v>
      </c>
      <c r="C20" s="277" t="s">
        <v>394</v>
      </c>
      <c r="D20" s="277"/>
      <c r="E20" s="278" t="s">
        <v>395</v>
      </c>
      <c r="F20" s="278"/>
      <c r="G20" s="305" t="s">
        <v>396</v>
      </c>
      <c r="H20" s="306" t="s">
        <v>397</v>
      </c>
      <c r="I20" s="307"/>
      <c r="J20" s="307"/>
      <c r="K20" s="307"/>
      <c r="L20" s="306" t="s">
        <v>398</v>
      </c>
      <c r="M20" s="307"/>
      <c r="N20" s="307"/>
      <c r="O20" s="307"/>
      <c r="P20" s="306" t="s">
        <v>399</v>
      </c>
      <c r="Q20" s="307"/>
      <c r="R20" s="307"/>
      <c r="S20" s="307"/>
      <c r="T20" s="306" t="s">
        <v>400</v>
      </c>
      <c r="U20" s="307"/>
      <c r="V20" s="307"/>
      <c r="W20" s="307"/>
      <c r="X20" s="306" t="s">
        <v>401</v>
      </c>
      <c r="Y20" s="307"/>
      <c r="Z20" s="307"/>
      <c r="AA20" s="307"/>
      <c r="AB20" s="308" t="s">
        <v>402</v>
      </c>
      <c r="AC20" s="308"/>
      <c r="AD20" s="309"/>
      <c r="AE20" s="309"/>
      <c r="AF20" s="309"/>
    </row>
    <row r="21" ht="99.75" customHeight="1">
      <c r="A21" s="281"/>
      <c r="B21" s="281"/>
      <c r="C21" s="277"/>
      <c r="D21" s="277"/>
      <c r="E21" s="278"/>
      <c r="F21" s="278"/>
      <c r="G21" s="310"/>
      <c r="H21" s="277" t="s">
        <v>330</v>
      </c>
      <c r="I21" s="277"/>
      <c r="J21" s="277" t="s">
        <v>331</v>
      </c>
      <c r="K21" s="277"/>
      <c r="L21" s="277" t="s">
        <v>330</v>
      </c>
      <c r="M21" s="277"/>
      <c r="N21" s="277" t="s">
        <v>331</v>
      </c>
      <c r="O21" s="277"/>
      <c r="P21" s="277" t="s">
        <v>330</v>
      </c>
      <c r="Q21" s="277"/>
      <c r="R21" s="277" t="s">
        <v>331</v>
      </c>
      <c r="S21" s="277"/>
      <c r="T21" s="277" t="s">
        <v>330</v>
      </c>
      <c r="U21" s="277"/>
      <c r="V21" s="277" t="s">
        <v>331</v>
      </c>
      <c r="W21" s="277"/>
      <c r="X21" s="277" t="s">
        <v>330</v>
      </c>
      <c r="Y21" s="277"/>
      <c r="Z21" s="277" t="s">
        <v>331</v>
      </c>
      <c r="AA21" s="277"/>
      <c r="AB21" s="308"/>
      <c r="AC21" s="308"/>
    </row>
    <row r="22" ht="89.25" customHeight="1">
      <c r="A22" s="283"/>
      <c r="B22" s="283"/>
      <c r="C22" s="279" t="s">
        <v>330</v>
      </c>
      <c r="D22" s="279" t="s">
        <v>403</v>
      </c>
      <c r="E22" s="311" t="s">
        <v>404</v>
      </c>
      <c r="F22" s="311" t="s">
        <v>405</v>
      </c>
      <c r="G22" s="312"/>
      <c r="H22" s="313" t="s">
        <v>406</v>
      </c>
      <c r="I22" s="313" t="s">
        <v>407</v>
      </c>
      <c r="J22" s="313" t="s">
        <v>406</v>
      </c>
      <c r="K22" s="313" t="s">
        <v>407</v>
      </c>
      <c r="L22" s="313" t="s">
        <v>406</v>
      </c>
      <c r="M22" s="313" t="s">
        <v>407</v>
      </c>
      <c r="N22" s="313" t="s">
        <v>406</v>
      </c>
      <c r="O22" s="313" t="s">
        <v>407</v>
      </c>
      <c r="P22" s="313" t="s">
        <v>406</v>
      </c>
      <c r="Q22" s="313" t="s">
        <v>407</v>
      </c>
      <c r="R22" s="313" t="s">
        <v>406</v>
      </c>
      <c r="S22" s="313" t="s">
        <v>407</v>
      </c>
      <c r="T22" s="313" t="s">
        <v>406</v>
      </c>
      <c r="U22" s="313" t="s">
        <v>407</v>
      </c>
      <c r="V22" s="313" t="s">
        <v>406</v>
      </c>
      <c r="W22" s="313" t="s">
        <v>407</v>
      </c>
      <c r="X22" s="313" t="s">
        <v>406</v>
      </c>
      <c r="Y22" s="313" t="s">
        <v>407</v>
      </c>
      <c r="Z22" s="313" t="s">
        <v>406</v>
      </c>
      <c r="AA22" s="313" t="s">
        <v>407</v>
      </c>
      <c r="AB22" s="279" t="s">
        <v>330</v>
      </c>
      <c r="AC22" s="279" t="s">
        <v>331</v>
      </c>
    </row>
    <row r="23" ht="19.5" customHeight="1">
      <c r="A23" s="277">
        <v>1</v>
      </c>
      <c r="B23" s="277">
        <v>2</v>
      </c>
      <c r="C23" s="277">
        <v>3</v>
      </c>
      <c r="D23" s="277">
        <v>4</v>
      </c>
      <c r="E23" s="277">
        <v>5</v>
      </c>
      <c r="F23" s="277">
        <v>6</v>
      </c>
      <c r="G23" s="277">
        <v>7</v>
      </c>
      <c r="H23" s="277">
        <v>8</v>
      </c>
      <c r="I23" s="277">
        <v>9</v>
      </c>
      <c r="J23" s="277">
        <v>10</v>
      </c>
      <c r="K23" s="277">
        <v>11</v>
      </c>
      <c r="L23" s="277">
        <v>12</v>
      </c>
      <c r="M23" s="277">
        <v>13</v>
      </c>
      <c r="N23" s="277">
        <v>14</v>
      </c>
      <c r="O23" s="277">
        <v>15</v>
      </c>
      <c r="P23" s="277">
        <v>16</v>
      </c>
      <c r="Q23" s="277">
        <v>17</v>
      </c>
      <c r="R23" s="277">
        <v>18</v>
      </c>
      <c r="S23" s="277">
        <v>19</v>
      </c>
      <c r="T23" s="277">
        <v>20</v>
      </c>
      <c r="U23" s="277">
        <v>21</v>
      </c>
      <c r="V23" s="277">
        <v>22</v>
      </c>
      <c r="W23" s="277">
        <v>23</v>
      </c>
      <c r="X23" s="277">
        <v>24</v>
      </c>
      <c r="Y23" s="277">
        <v>25</v>
      </c>
      <c r="Z23" s="277">
        <v>26</v>
      </c>
      <c r="AA23" s="277">
        <v>27</v>
      </c>
      <c r="AB23" s="277">
        <v>28</v>
      </c>
      <c r="AC23" s="277">
        <v>29</v>
      </c>
    </row>
    <row r="24" ht="47.25" customHeight="1">
      <c r="A24" s="314">
        <v>1</v>
      </c>
      <c r="B24" s="315" t="s">
        <v>408</v>
      </c>
      <c r="C24" s="316">
        <f>SUM(C25:C29)</f>
        <v>29.962457430000001</v>
      </c>
      <c r="D24" s="317">
        <f t="shared" ref="D24:E24" si="61">SUM(D25:D29)</f>
        <v>0</v>
      </c>
      <c r="E24" s="316">
        <f t="shared" si="61"/>
        <v>29.962457430000001</v>
      </c>
      <c r="F24" s="316">
        <f>SUM(F25:F29)</f>
        <v>14.497037070000001</v>
      </c>
      <c r="G24" s="316">
        <f t="shared" ref="G24:AA24" si="62">SUM(G25:G29)</f>
        <v>0</v>
      </c>
      <c r="H24" s="316">
        <f t="shared" si="62"/>
        <v>15.465420349999999</v>
      </c>
      <c r="I24" s="316">
        <f>SUM(I25:I29)</f>
        <v>0</v>
      </c>
      <c r="J24" s="316">
        <f t="shared" ref="J24:K24" si="63">SUM(J25:J29)</f>
        <v>15.46542036</v>
      </c>
      <c r="K24" s="316">
        <f t="shared" si="63"/>
        <v>0</v>
      </c>
      <c r="L24" s="316">
        <f>SUM(L25:L29)</f>
        <v>14.497037069999999</v>
      </c>
      <c r="M24" s="316">
        <f t="shared" si="62"/>
        <v>0</v>
      </c>
      <c r="N24" s="316">
        <f>SUM(N25:N29)</f>
        <v>0</v>
      </c>
      <c r="O24" s="316">
        <f t="shared" si="62"/>
        <v>0</v>
      </c>
      <c r="P24" s="316">
        <f>SUM(P25:P29)</f>
        <v>0</v>
      </c>
      <c r="Q24" s="316">
        <f t="shared" ref="Q24:S24" si="64">SUM(Q25:Q29)</f>
        <v>0</v>
      </c>
      <c r="R24" s="316">
        <f t="shared" si="64"/>
        <v>0</v>
      </c>
      <c r="S24" s="316">
        <f t="shared" si="64"/>
        <v>0</v>
      </c>
      <c r="T24" s="316">
        <f t="shared" si="62"/>
        <v>0</v>
      </c>
      <c r="U24" s="316">
        <f t="shared" si="62"/>
        <v>0</v>
      </c>
      <c r="V24" s="316">
        <f t="shared" si="62"/>
        <v>0</v>
      </c>
      <c r="W24" s="316">
        <f t="shared" si="62"/>
        <v>0</v>
      </c>
      <c r="X24" s="316">
        <f>SUM(X25:X29)</f>
        <v>0</v>
      </c>
      <c r="Y24" s="316">
        <f t="shared" si="62"/>
        <v>0</v>
      </c>
      <c r="Z24" s="316">
        <f t="shared" si="62"/>
        <v>0</v>
      </c>
      <c r="AA24" s="316">
        <f t="shared" si="62"/>
        <v>0</v>
      </c>
      <c r="AB24" s="316">
        <f t="shared" ref="AB24:AB64" si="65">H24+L24+P24+T24+X24</f>
        <v>29.96245742</v>
      </c>
      <c r="AC24" s="318">
        <f t="shared" ref="AC24:AC64" si="66">J24+N24+R24+V24+Z24</f>
        <v>15.46542036</v>
      </c>
    </row>
    <row r="25" ht="24" customHeight="1">
      <c r="A25" s="319" t="s">
        <v>409</v>
      </c>
      <c r="B25" s="320" t="s">
        <v>410</v>
      </c>
      <c r="C25" s="316">
        <v>0</v>
      </c>
      <c r="D25" s="318">
        <v>0</v>
      </c>
      <c r="E25" s="321">
        <f t="shared" ref="E25:E29" si="67">C25</f>
        <v>0</v>
      </c>
      <c r="F25" s="316">
        <f t="shared" ref="F25:F64" si="68">E25-G25-J25</f>
        <v>0</v>
      </c>
      <c r="G25" s="322">
        <v>0</v>
      </c>
      <c r="H25" s="322">
        <f t="shared" ref="H25:H29" si="69">C25</f>
        <v>0</v>
      </c>
      <c r="I25" s="322">
        <v>0</v>
      </c>
      <c r="J25" s="322">
        <v>0</v>
      </c>
      <c r="K25" s="322">
        <v>0</v>
      </c>
      <c r="L25" s="322">
        <v>0</v>
      </c>
      <c r="M25" s="322">
        <v>0</v>
      </c>
      <c r="N25" s="322">
        <v>0</v>
      </c>
      <c r="O25" s="322">
        <v>0</v>
      </c>
      <c r="P25" s="322">
        <v>0</v>
      </c>
      <c r="Q25" s="322">
        <v>0</v>
      </c>
      <c r="R25" s="322">
        <v>0</v>
      </c>
      <c r="S25" s="322">
        <v>0</v>
      </c>
      <c r="T25" s="322">
        <v>0</v>
      </c>
      <c r="U25" s="322">
        <v>0</v>
      </c>
      <c r="V25" s="322">
        <v>0</v>
      </c>
      <c r="W25" s="322">
        <v>0</v>
      </c>
      <c r="X25" s="322">
        <v>0</v>
      </c>
      <c r="Y25" s="322">
        <v>0</v>
      </c>
      <c r="Z25" s="322">
        <v>0</v>
      </c>
      <c r="AA25" s="322">
        <v>0</v>
      </c>
      <c r="AB25" s="316">
        <f t="shared" si="65"/>
        <v>0</v>
      </c>
      <c r="AC25" s="318">
        <f t="shared" si="66"/>
        <v>0</v>
      </c>
    </row>
    <row r="26" ht="15">
      <c r="A26" s="319" t="s">
        <v>411</v>
      </c>
      <c r="B26" s="320" t="s">
        <v>412</v>
      </c>
      <c r="C26" s="316">
        <v>0</v>
      </c>
      <c r="D26" s="318">
        <v>0</v>
      </c>
      <c r="E26" s="321">
        <f t="shared" si="67"/>
        <v>0</v>
      </c>
      <c r="F26" s="316">
        <f t="shared" si="68"/>
        <v>0</v>
      </c>
      <c r="G26" s="322">
        <v>0</v>
      </c>
      <c r="H26" s="322">
        <f t="shared" si="69"/>
        <v>0</v>
      </c>
      <c r="I26" s="322">
        <v>0</v>
      </c>
      <c r="J26" s="322">
        <v>0</v>
      </c>
      <c r="K26" s="322">
        <v>0</v>
      </c>
      <c r="L26" s="322">
        <v>0</v>
      </c>
      <c r="M26" s="322">
        <v>0</v>
      </c>
      <c r="N26" s="322">
        <v>0</v>
      </c>
      <c r="O26" s="322">
        <v>0</v>
      </c>
      <c r="P26" s="322">
        <v>0</v>
      </c>
      <c r="Q26" s="322">
        <v>0</v>
      </c>
      <c r="R26" s="322">
        <v>0</v>
      </c>
      <c r="S26" s="322">
        <v>0</v>
      </c>
      <c r="T26" s="322">
        <v>0</v>
      </c>
      <c r="U26" s="322">
        <v>0</v>
      </c>
      <c r="V26" s="322">
        <v>0</v>
      </c>
      <c r="W26" s="322">
        <v>0</v>
      </c>
      <c r="X26" s="322">
        <v>0</v>
      </c>
      <c r="Y26" s="322">
        <v>0</v>
      </c>
      <c r="Z26" s="322">
        <v>0</v>
      </c>
      <c r="AA26" s="322">
        <v>0</v>
      </c>
      <c r="AB26" s="316">
        <f t="shared" si="65"/>
        <v>0</v>
      </c>
      <c r="AC26" s="318">
        <f t="shared" si="66"/>
        <v>0</v>
      </c>
    </row>
    <row r="27" ht="30">
      <c r="A27" s="319" t="s">
        <v>413</v>
      </c>
      <c r="B27" s="320" t="s">
        <v>414</v>
      </c>
      <c r="C27" s="316">
        <v>29.962457430000001</v>
      </c>
      <c r="D27" s="318">
        <v>0</v>
      </c>
      <c r="E27" s="321">
        <f t="shared" si="67"/>
        <v>29.962457430000001</v>
      </c>
      <c r="F27" s="316">
        <f t="shared" si="68"/>
        <v>14.497037070000001</v>
      </c>
      <c r="G27" s="322">
        <v>0</v>
      </c>
      <c r="H27" s="322">
        <v>15.465420349999999</v>
      </c>
      <c r="I27" s="322">
        <v>0</v>
      </c>
      <c r="J27" s="322">
        <v>15.46542036</v>
      </c>
      <c r="K27" s="322">
        <v>0</v>
      </c>
      <c r="L27" s="323">
        <v>14.497037069999999</v>
      </c>
      <c r="M27" s="322">
        <v>0</v>
      </c>
      <c r="N27" s="322">
        <v>0</v>
      </c>
      <c r="O27" s="322">
        <v>0</v>
      </c>
      <c r="P27" s="322">
        <v>0</v>
      </c>
      <c r="Q27" s="322">
        <v>0</v>
      </c>
      <c r="R27" s="322">
        <v>0</v>
      </c>
      <c r="S27" s="322">
        <v>0</v>
      </c>
      <c r="T27" s="322">
        <v>0</v>
      </c>
      <c r="U27" s="322">
        <v>0</v>
      </c>
      <c r="V27" s="323">
        <v>0</v>
      </c>
      <c r="W27" s="322">
        <v>0</v>
      </c>
      <c r="X27" s="322">
        <v>0</v>
      </c>
      <c r="Y27" s="322">
        <v>0</v>
      </c>
      <c r="Z27" s="322">
        <v>0</v>
      </c>
      <c r="AA27" s="322">
        <v>0</v>
      </c>
      <c r="AB27" s="316">
        <f t="shared" si="65"/>
        <v>29.96245742</v>
      </c>
      <c r="AC27" s="318">
        <f t="shared" si="66"/>
        <v>15.46542036</v>
      </c>
    </row>
    <row r="28" ht="15">
      <c r="A28" s="319" t="s">
        <v>415</v>
      </c>
      <c r="B28" s="320" t="s">
        <v>416</v>
      </c>
      <c r="C28" s="316">
        <v>0</v>
      </c>
      <c r="D28" s="318">
        <v>0</v>
      </c>
      <c r="E28" s="321">
        <f t="shared" si="67"/>
        <v>0</v>
      </c>
      <c r="F28" s="316">
        <f t="shared" si="68"/>
        <v>0</v>
      </c>
      <c r="G28" s="322">
        <v>0</v>
      </c>
      <c r="H28" s="322">
        <f t="shared" si="69"/>
        <v>0</v>
      </c>
      <c r="I28" s="322">
        <v>0</v>
      </c>
      <c r="J28" s="322">
        <v>0</v>
      </c>
      <c r="K28" s="322">
        <v>0</v>
      </c>
      <c r="L28" s="322">
        <v>0</v>
      </c>
      <c r="M28" s="322">
        <v>0</v>
      </c>
      <c r="N28" s="322">
        <v>0</v>
      </c>
      <c r="O28" s="322">
        <v>0</v>
      </c>
      <c r="P28" s="322">
        <v>0</v>
      </c>
      <c r="Q28" s="322">
        <v>0</v>
      </c>
      <c r="R28" s="322">
        <v>0</v>
      </c>
      <c r="S28" s="322">
        <v>0</v>
      </c>
      <c r="T28" s="322">
        <v>0</v>
      </c>
      <c r="U28" s="322">
        <v>0</v>
      </c>
      <c r="V28" s="322">
        <v>0</v>
      </c>
      <c r="W28" s="322">
        <v>0</v>
      </c>
      <c r="X28" s="322">
        <v>0</v>
      </c>
      <c r="Y28" s="322">
        <v>0</v>
      </c>
      <c r="Z28" s="322">
        <v>0</v>
      </c>
      <c r="AA28" s="322">
        <v>0</v>
      </c>
      <c r="AB28" s="316">
        <f t="shared" si="65"/>
        <v>0</v>
      </c>
      <c r="AC28" s="318">
        <f t="shared" si="66"/>
        <v>0</v>
      </c>
    </row>
    <row r="29" ht="15">
      <c r="A29" s="319" t="s">
        <v>417</v>
      </c>
      <c r="B29" s="324" t="s">
        <v>418</v>
      </c>
      <c r="C29" s="316">
        <v>0</v>
      </c>
      <c r="D29" s="318">
        <v>0</v>
      </c>
      <c r="E29" s="321">
        <f t="shared" si="67"/>
        <v>0</v>
      </c>
      <c r="F29" s="316">
        <f t="shared" si="68"/>
        <v>0</v>
      </c>
      <c r="G29" s="322">
        <v>0</v>
      </c>
      <c r="H29" s="322">
        <f t="shared" si="69"/>
        <v>0</v>
      </c>
      <c r="I29" s="322">
        <v>0</v>
      </c>
      <c r="J29" s="322">
        <v>0</v>
      </c>
      <c r="K29" s="322">
        <v>0</v>
      </c>
      <c r="L29" s="322">
        <v>0</v>
      </c>
      <c r="M29" s="322">
        <v>0</v>
      </c>
      <c r="N29" s="322">
        <v>0</v>
      </c>
      <c r="O29" s="322">
        <v>0</v>
      </c>
      <c r="P29" s="322">
        <v>0</v>
      </c>
      <c r="Q29" s="322">
        <v>0</v>
      </c>
      <c r="R29" s="322">
        <v>0</v>
      </c>
      <c r="S29" s="322">
        <v>0</v>
      </c>
      <c r="T29" s="322">
        <v>0</v>
      </c>
      <c r="U29" s="322">
        <v>0</v>
      </c>
      <c r="V29" s="322">
        <v>0</v>
      </c>
      <c r="W29" s="322">
        <v>0</v>
      </c>
      <c r="X29" s="322">
        <v>0</v>
      </c>
      <c r="Y29" s="322">
        <v>0</v>
      </c>
      <c r="Z29" s="322">
        <v>0</v>
      </c>
      <c r="AA29" s="322">
        <v>0</v>
      </c>
      <c r="AB29" s="316">
        <f t="shared" si="65"/>
        <v>0</v>
      </c>
      <c r="AC29" s="318">
        <f t="shared" si="66"/>
        <v>0</v>
      </c>
    </row>
    <row r="30" s="325" customFormat="1" ht="45">
      <c r="A30" s="314" t="s">
        <v>18</v>
      </c>
      <c r="B30" s="315" t="s">
        <v>419</v>
      </c>
      <c r="C30" s="316">
        <f>SUM(C31:C34)</f>
        <v>24.96871453</v>
      </c>
      <c r="D30" s="318">
        <f t="shared" ref="D30:F30" si="70">SUM(D31:D34)</f>
        <v>0</v>
      </c>
      <c r="E30" s="318">
        <f t="shared" si="70"/>
        <v>24.96871453</v>
      </c>
      <c r="F30" s="316">
        <f t="shared" si="70"/>
        <v>12.08086423</v>
      </c>
      <c r="G30" s="316">
        <f t="shared" ref="G30:AA30" si="71">SUM(G31:G34)</f>
        <v>0</v>
      </c>
      <c r="H30" s="316">
        <f t="shared" si="71"/>
        <v>12.8878503</v>
      </c>
      <c r="I30" s="316">
        <f>SUM(I31:I34)</f>
        <v>0</v>
      </c>
      <c r="J30" s="316">
        <f t="shared" si="71"/>
        <v>12.8878503</v>
      </c>
      <c r="K30" s="316">
        <f>SUM(K31:K34)</f>
        <v>0</v>
      </c>
      <c r="L30" s="316">
        <f>SUM(L31:L34)</f>
        <v>12.08086423</v>
      </c>
      <c r="M30" s="316">
        <f t="shared" si="71"/>
        <v>0</v>
      </c>
      <c r="N30" s="316">
        <f>SUM(N31:N34)</f>
        <v>0</v>
      </c>
      <c r="O30" s="316">
        <f t="shared" si="71"/>
        <v>0</v>
      </c>
      <c r="P30" s="316">
        <f t="shared" si="71"/>
        <v>0</v>
      </c>
      <c r="Q30" s="316">
        <f t="shared" si="71"/>
        <v>0</v>
      </c>
      <c r="R30" s="316">
        <f t="shared" si="71"/>
        <v>0</v>
      </c>
      <c r="S30" s="316">
        <f t="shared" si="71"/>
        <v>0</v>
      </c>
      <c r="T30" s="316">
        <f t="shared" si="71"/>
        <v>0</v>
      </c>
      <c r="U30" s="316">
        <f t="shared" si="71"/>
        <v>0</v>
      </c>
      <c r="V30" s="316">
        <f t="shared" si="71"/>
        <v>0</v>
      </c>
      <c r="W30" s="316">
        <f t="shared" si="71"/>
        <v>0</v>
      </c>
      <c r="X30" s="316">
        <f t="shared" si="71"/>
        <v>0</v>
      </c>
      <c r="Y30" s="316">
        <f t="shared" si="71"/>
        <v>0</v>
      </c>
      <c r="Z30" s="316">
        <f t="shared" si="71"/>
        <v>0</v>
      </c>
      <c r="AA30" s="316">
        <f t="shared" si="71"/>
        <v>0</v>
      </c>
      <c r="AB30" s="316">
        <f t="shared" si="65"/>
        <v>24.96871453</v>
      </c>
      <c r="AC30" s="318">
        <f t="shared" si="66"/>
        <v>12.8878503</v>
      </c>
      <c r="AD30" s="273"/>
      <c r="AE30" s="273"/>
    </row>
    <row r="31" ht="15">
      <c r="A31" s="314" t="s">
        <v>420</v>
      </c>
      <c r="B31" s="320" t="s">
        <v>421</v>
      </c>
      <c r="C31" s="316">
        <v>0</v>
      </c>
      <c r="D31" s="318">
        <v>0</v>
      </c>
      <c r="E31" s="321">
        <f t="shared" ref="E31:E64" si="72">C31</f>
        <v>0</v>
      </c>
      <c r="F31" s="316">
        <f t="shared" si="68"/>
        <v>0</v>
      </c>
      <c r="G31" s="322">
        <v>0</v>
      </c>
      <c r="H31" s="322">
        <v>0</v>
      </c>
      <c r="I31" s="322">
        <v>0</v>
      </c>
      <c r="J31" s="322">
        <v>0</v>
      </c>
      <c r="K31" s="322">
        <v>0</v>
      </c>
      <c r="L31" s="322">
        <v>0</v>
      </c>
      <c r="M31" s="322">
        <v>0</v>
      </c>
      <c r="N31" s="322">
        <v>0</v>
      </c>
      <c r="O31" s="322">
        <v>0</v>
      </c>
      <c r="P31" s="322">
        <v>0</v>
      </c>
      <c r="Q31" s="322">
        <v>0</v>
      </c>
      <c r="R31" s="322">
        <v>0</v>
      </c>
      <c r="S31" s="322">
        <v>0</v>
      </c>
      <c r="T31" s="322">
        <v>0</v>
      </c>
      <c r="U31" s="322">
        <v>0</v>
      </c>
      <c r="V31" s="322">
        <v>0</v>
      </c>
      <c r="W31" s="322">
        <v>0</v>
      </c>
      <c r="X31" s="322">
        <v>0</v>
      </c>
      <c r="Y31" s="322">
        <v>0</v>
      </c>
      <c r="Z31" s="322">
        <v>0</v>
      </c>
      <c r="AA31" s="322">
        <v>0</v>
      </c>
      <c r="AB31" s="316">
        <f t="shared" si="65"/>
        <v>0</v>
      </c>
      <c r="AC31" s="318">
        <f t="shared" si="66"/>
        <v>0</v>
      </c>
    </row>
    <row r="32" ht="30">
      <c r="A32" s="314" t="s">
        <v>422</v>
      </c>
      <c r="B32" s="320" t="s">
        <v>423</v>
      </c>
      <c r="C32" s="316">
        <v>0</v>
      </c>
      <c r="D32" s="318">
        <v>0</v>
      </c>
      <c r="E32" s="321">
        <f t="shared" si="72"/>
        <v>0</v>
      </c>
      <c r="F32" s="316">
        <f t="shared" si="68"/>
        <v>0</v>
      </c>
      <c r="G32" s="322">
        <v>0</v>
      </c>
      <c r="H32" s="322">
        <v>0</v>
      </c>
      <c r="I32" s="322">
        <v>0</v>
      </c>
      <c r="J32" s="322">
        <v>0</v>
      </c>
      <c r="K32" s="322">
        <v>0</v>
      </c>
      <c r="L32" s="322">
        <v>0</v>
      </c>
      <c r="M32" s="322">
        <v>0</v>
      </c>
      <c r="N32" s="322">
        <v>0</v>
      </c>
      <c r="O32" s="322">
        <v>0</v>
      </c>
      <c r="P32" s="322">
        <v>0</v>
      </c>
      <c r="Q32" s="322">
        <v>0</v>
      </c>
      <c r="R32" s="322">
        <v>0</v>
      </c>
      <c r="S32" s="322">
        <v>0</v>
      </c>
      <c r="T32" s="322">
        <v>0</v>
      </c>
      <c r="U32" s="322">
        <v>0</v>
      </c>
      <c r="V32" s="322">
        <v>0</v>
      </c>
      <c r="W32" s="322">
        <v>0</v>
      </c>
      <c r="X32" s="322">
        <v>0</v>
      </c>
      <c r="Y32" s="322">
        <v>0</v>
      </c>
      <c r="Z32" s="322">
        <v>0</v>
      </c>
      <c r="AA32" s="322">
        <v>0</v>
      </c>
      <c r="AB32" s="316">
        <f t="shared" si="65"/>
        <v>0</v>
      </c>
      <c r="AC32" s="318">
        <f t="shared" si="66"/>
        <v>0</v>
      </c>
    </row>
    <row r="33" ht="15">
      <c r="A33" s="314" t="s">
        <v>424</v>
      </c>
      <c r="B33" s="320" t="s">
        <v>425</v>
      </c>
      <c r="C33" s="316">
        <v>24.96871453</v>
      </c>
      <c r="D33" s="318">
        <v>0</v>
      </c>
      <c r="E33" s="321">
        <f t="shared" si="72"/>
        <v>24.96871453</v>
      </c>
      <c r="F33" s="316">
        <f t="shared" si="68"/>
        <v>12.08086423</v>
      </c>
      <c r="G33" s="322">
        <v>0</v>
      </c>
      <c r="H33" s="322">
        <v>12.8878503</v>
      </c>
      <c r="I33" s="322">
        <v>0</v>
      </c>
      <c r="J33" s="322">
        <v>12.8878503</v>
      </c>
      <c r="K33" s="322">
        <v>0</v>
      </c>
      <c r="L33" s="322">
        <v>12.08086423</v>
      </c>
      <c r="M33" s="322">
        <v>0</v>
      </c>
      <c r="N33" s="322">
        <v>0</v>
      </c>
      <c r="O33" s="322">
        <v>0</v>
      </c>
      <c r="P33" s="322">
        <v>0</v>
      </c>
      <c r="Q33" s="322">
        <v>0</v>
      </c>
      <c r="R33" s="322">
        <v>0</v>
      </c>
      <c r="S33" s="322">
        <v>0</v>
      </c>
      <c r="T33" s="322">
        <v>0</v>
      </c>
      <c r="U33" s="322">
        <v>0</v>
      </c>
      <c r="V33" s="322">
        <v>0</v>
      </c>
      <c r="W33" s="322">
        <v>0</v>
      </c>
      <c r="X33" s="322">
        <v>0</v>
      </c>
      <c r="Y33" s="322">
        <v>0</v>
      </c>
      <c r="Z33" s="322">
        <v>0</v>
      </c>
      <c r="AA33" s="322">
        <v>0</v>
      </c>
      <c r="AB33" s="316">
        <f t="shared" si="65"/>
        <v>24.96871453</v>
      </c>
      <c r="AC33" s="318">
        <f t="shared" si="66"/>
        <v>12.8878503</v>
      </c>
    </row>
    <row r="34" ht="15">
      <c r="A34" s="314" t="s">
        <v>426</v>
      </c>
      <c r="B34" s="320" t="s">
        <v>427</v>
      </c>
      <c r="C34" s="316">
        <v>0</v>
      </c>
      <c r="D34" s="318">
        <v>0</v>
      </c>
      <c r="E34" s="321">
        <f t="shared" si="72"/>
        <v>0</v>
      </c>
      <c r="F34" s="316">
        <f t="shared" si="68"/>
        <v>0</v>
      </c>
      <c r="G34" s="322">
        <v>0</v>
      </c>
      <c r="H34" s="322">
        <v>0</v>
      </c>
      <c r="I34" s="322">
        <v>0</v>
      </c>
      <c r="J34" s="322">
        <v>0</v>
      </c>
      <c r="K34" s="322">
        <v>0</v>
      </c>
      <c r="L34" s="322">
        <v>0</v>
      </c>
      <c r="M34" s="322">
        <v>0</v>
      </c>
      <c r="N34" s="322">
        <v>0</v>
      </c>
      <c r="O34" s="322">
        <v>0</v>
      </c>
      <c r="P34" s="322">
        <v>0</v>
      </c>
      <c r="Q34" s="322">
        <v>0</v>
      </c>
      <c r="R34" s="322">
        <v>0</v>
      </c>
      <c r="S34" s="322">
        <v>0</v>
      </c>
      <c r="T34" s="322">
        <v>0</v>
      </c>
      <c r="U34" s="322">
        <v>0</v>
      </c>
      <c r="V34" s="322">
        <v>0</v>
      </c>
      <c r="W34" s="322">
        <v>0</v>
      </c>
      <c r="X34" s="322">
        <v>0</v>
      </c>
      <c r="Y34" s="322">
        <v>0</v>
      </c>
      <c r="Z34" s="322">
        <v>0</v>
      </c>
      <c r="AA34" s="322">
        <v>0</v>
      </c>
      <c r="AB34" s="316">
        <f t="shared" si="65"/>
        <v>0</v>
      </c>
      <c r="AC34" s="318">
        <f t="shared" si="66"/>
        <v>0</v>
      </c>
    </row>
    <row r="35" s="325" customFormat="1" ht="30">
      <c r="A35" s="314" t="s">
        <v>21</v>
      </c>
      <c r="B35" s="315" t="s">
        <v>428</v>
      </c>
      <c r="C35" s="316">
        <v>0</v>
      </c>
      <c r="D35" s="318">
        <v>0</v>
      </c>
      <c r="E35" s="321">
        <f t="shared" si="72"/>
        <v>0</v>
      </c>
      <c r="F35" s="316">
        <f t="shared" si="68"/>
        <v>0</v>
      </c>
      <c r="G35" s="316">
        <v>0</v>
      </c>
      <c r="H35" s="316">
        <v>0</v>
      </c>
      <c r="I35" s="316">
        <v>0</v>
      </c>
      <c r="J35" s="316">
        <v>0</v>
      </c>
      <c r="K35" s="316">
        <v>0</v>
      </c>
      <c r="L35" s="316">
        <v>0</v>
      </c>
      <c r="M35" s="316">
        <v>0</v>
      </c>
      <c r="N35" s="316">
        <v>0</v>
      </c>
      <c r="O35" s="316">
        <v>0</v>
      </c>
      <c r="P35" s="316">
        <v>0</v>
      </c>
      <c r="Q35" s="316">
        <v>0</v>
      </c>
      <c r="R35" s="316">
        <v>0</v>
      </c>
      <c r="S35" s="316">
        <v>0</v>
      </c>
      <c r="T35" s="316">
        <v>0</v>
      </c>
      <c r="U35" s="316">
        <v>0</v>
      </c>
      <c r="V35" s="326">
        <v>0</v>
      </c>
      <c r="W35" s="316">
        <v>0</v>
      </c>
      <c r="X35" s="316">
        <v>0</v>
      </c>
      <c r="Y35" s="316">
        <v>0</v>
      </c>
      <c r="Z35" s="316">
        <v>0</v>
      </c>
      <c r="AA35" s="316">
        <v>0</v>
      </c>
      <c r="AB35" s="316">
        <f t="shared" si="65"/>
        <v>0</v>
      </c>
      <c r="AC35" s="318">
        <f t="shared" si="66"/>
        <v>0</v>
      </c>
      <c r="AD35" s="273"/>
      <c r="AE35" s="273"/>
    </row>
    <row r="36" ht="30">
      <c r="A36" s="319" t="s">
        <v>429</v>
      </c>
      <c r="B36" s="327" t="s">
        <v>430</v>
      </c>
      <c r="C36" s="328">
        <v>0</v>
      </c>
      <c r="D36" s="318">
        <v>0</v>
      </c>
      <c r="E36" s="321">
        <f t="shared" si="72"/>
        <v>0</v>
      </c>
      <c r="F36" s="316">
        <f t="shared" si="68"/>
        <v>0</v>
      </c>
      <c r="G36" s="322">
        <v>0</v>
      </c>
      <c r="H36" s="322">
        <v>0</v>
      </c>
      <c r="I36" s="322">
        <v>0</v>
      </c>
      <c r="J36" s="322">
        <v>0</v>
      </c>
      <c r="K36" s="322">
        <v>0</v>
      </c>
      <c r="L36" s="322">
        <v>0</v>
      </c>
      <c r="M36" s="322">
        <v>0</v>
      </c>
      <c r="N36" s="322">
        <v>0</v>
      </c>
      <c r="O36" s="322">
        <v>0</v>
      </c>
      <c r="P36" s="322">
        <v>0</v>
      </c>
      <c r="Q36" s="322">
        <v>0</v>
      </c>
      <c r="R36" s="322">
        <v>0</v>
      </c>
      <c r="S36" s="322">
        <v>0</v>
      </c>
      <c r="T36" s="322">
        <v>0</v>
      </c>
      <c r="U36" s="322">
        <v>0</v>
      </c>
      <c r="V36" s="322">
        <v>0</v>
      </c>
      <c r="W36" s="322">
        <v>0</v>
      </c>
      <c r="X36" s="322">
        <v>0</v>
      </c>
      <c r="Y36" s="322">
        <v>0</v>
      </c>
      <c r="Z36" s="322">
        <v>0</v>
      </c>
      <c r="AA36" s="322">
        <v>0</v>
      </c>
      <c r="AB36" s="316">
        <f t="shared" si="65"/>
        <v>0</v>
      </c>
      <c r="AC36" s="318">
        <f t="shared" si="66"/>
        <v>0</v>
      </c>
    </row>
    <row r="37" ht="15">
      <c r="A37" s="319" t="s">
        <v>431</v>
      </c>
      <c r="B37" s="327" t="s">
        <v>432</v>
      </c>
      <c r="C37" s="328">
        <v>0</v>
      </c>
      <c r="D37" s="318">
        <v>0</v>
      </c>
      <c r="E37" s="321">
        <f t="shared" si="72"/>
        <v>0</v>
      </c>
      <c r="F37" s="316">
        <f t="shared" si="68"/>
        <v>0</v>
      </c>
      <c r="G37" s="322">
        <v>0</v>
      </c>
      <c r="H37" s="322">
        <v>0</v>
      </c>
      <c r="I37" s="322">
        <v>0</v>
      </c>
      <c r="J37" s="322">
        <v>0</v>
      </c>
      <c r="K37" s="322">
        <v>0</v>
      </c>
      <c r="L37" s="322">
        <v>0</v>
      </c>
      <c r="M37" s="322">
        <v>0</v>
      </c>
      <c r="N37" s="322">
        <v>0</v>
      </c>
      <c r="O37" s="322">
        <v>0</v>
      </c>
      <c r="P37" s="322">
        <v>0</v>
      </c>
      <c r="Q37" s="322">
        <v>0</v>
      </c>
      <c r="R37" s="322">
        <v>0</v>
      </c>
      <c r="S37" s="322">
        <v>0</v>
      </c>
      <c r="T37" s="322">
        <v>0</v>
      </c>
      <c r="U37" s="322">
        <v>0</v>
      </c>
      <c r="V37" s="323">
        <v>0</v>
      </c>
      <c r="W37" s="322">
        <v>0</v>
      </c>
      <c r="X37" s="322">
        <v>0</v>
      </c>
      <c r="Y37" s="322">
        <v>0</v>
      </c>
      <c r="Z37" s="322">
        <v>0</v>
      </c>
      <c r="AA37" s="322">
        <v>0</v>
      </c>
      <c r="AB37" s="316">
        <f t="shared" si="65"/>
        <v>0</v>
      </c>
      <c r="AC37" s="318">
        <f t="shared" si="66"/>
        <v>0</v>
      </c>
    </row>
    <row r="38" ht="15">
      <c r="A38" s="319" t="s">
        <v>433</v>
      </c>
      <c r="B38" s="327" t="s">
        <v>434</v>
      </c>
      <c r="C38" s="328">
        <v>0</v>
      </c>
      <c r="D38" s="318">
        <v>0</v>
      </c>
      <c r="E38" s="321">
        <f t="shared" si="72"/>
        <v>0</v>
      </c>
      <c r="F38" s="316">
        <f t="shared" si="68"/>
        <v>0</v>
      </c>
      <c r="G38" s="322">
        <v>0</v>
      </c>
      <c r="H38" s="322">
        <v>0</v>
      </c>
      <c r="I38" s="322">
        <v>0</v>
      </c>
      <c r="J38" s="322">
        <v>0</v>
      </c>
      <c r="K38" s="322">
        <v>0</v>
      </c>
      <c r="L38" s="322">
        <v>0</v>
      </c>
      <c r="M38" s="322">
        <v>0</v>
      </c>
      <c r="N38" s="322">
        <v>0</v>
      </c>
      <c r="O38" s="322">
        <v>0</v>
      </c>
      <c r="P38" s="322">
        <v>0</v>
      </c>
      <c r="Q38" s="322">
        <v>0</v>
      </c>
      <c r="R38" s="322">
        <v>0</v>
      </c>
      <c r="S38" s="322">
        <v>0</v>
      </c>
      <c r="T38" s="322">
        <v>0</v>
      </c>
      <c r="U38" s="322">
        <v>0</v>
      </c>
      <c r="V38" s="322">
        <v>0</v>
      </c>
      <c r="W38" s="322">
        <v>0</v>
      </c>
      <c r="X38" s="322">
        <v>0</v>
      </c>
      <c r="Y38" s="322">
        <v>0</v>
      </c>
      <c r="Z38" s="322">
        <v>0</v>
      </c>
      <c r="AA38" s="322">
        <v>0</v>
      </c>
      <c r="AB38" s="316">
        <f t="shared" si="65"/>
        <v>0</v>
      </c>
      <c r="AC38" s="318">
        <f t="shared" si="66"/>
        <v>0</v>
      </c>
    </row>
    <row r="39" ht="30">
      <c r="A39" s="319" t="s">
        <v>435</v>
      </c>
      <c r="B39" s="320" t="s">
        <v>436</v>
      </c>
      <c r="C39" s="316">
        <v>0</v>
      </c>
      <c r="D39" s="318">
        <v>0</v>
      </c>
      <c r="E39" s="321">
        <f t="shared" si="72"/>
        <v>0</v>
      </c>
      <c r="F39" s="316">
        <f t="shared" si="68"/>
        <v>0</v>
      </c>
      <c r="G39" s="322">
        <v>0</v>
      </c>
      <c r="H39" s="322">
        <v>0</v>
      </c>
      <c r="I39" s="322">
        <v>0</v>
      </c>
      <c r="J39" s="322">
        <v>0</v>
      </c>
      <c r="K39" s="322">
        <v>0</v>
      </c>
      <c r="L39" s="322">
        <v>0</v>
      </c>
      <c r="M39" s="322">
        <v>0</v>
      </c>
      <c r="N39" s="322">
        <v>0</v>
      </c>
      <c r="O39" s="322">
        <v>0</v>
      </c>
      <c r="P39" s="322">
        <v>0</v>
      </c>
      <c r="Q39" s="322">
        <v>0</v>
      </c>
      <c r="R39" s="322">
        <v>0</v>
      </c>
      <c r="S39" s="322">
        <v>0</v>
      </c>
      <c r="T39" s="322">
        <v>0</v>
      </c>
      <c r="U39" s="322">
        <v>0</v>
      </c>
      <c r="V39" s="322">
        <v>0</v>
      </c>
      <c r="W39" s="322">
        <v>0</v>
      </c>
      <c r="X39" s="322">
        <v>0</v>
      </c>
      <c r="Y39" s="322">
        <v>0</v>
      </c>
      <c r="Z39" s="322">
        <v>0</v>
      </c>
      <c r="AA39" s="322">
        <v>0</v>
      </c>
      <c r="AB39" s="316">
        <f t="shared" si="65"/>
        <v>0</v>
      </c>
      <c r="AC39" s="318">
        <f t="shared" si="66"/>
        <v>0</v>
      </c>
    </row>
    <row r="40" ht="30">
      <c r="A40" s="319" t="s">
        <v>437</v>
      </c>
      <c r="B40" s="320" t="s">
        <v>438</v>
      </c>
      <c r="C40" s="316">
        <v>0</v>
      </c>
      <c r="D40" s="318">
        <v>0</v>
      </c>
      <c r="E40" s="321">
        <f t="shared" si="72"/>
        <v>0</v>
      </c>
      <c r="F40" s="316">
        <f t="shared" si="68"/>
        <v>0</v>
      </c>
      <c r="G40" s="322">
        <v>0</v>
      </c>
      <c r="H40" s="322">
        <v>0</v>
      </c>
      <c r="I40" s="322">
        <v>0</v>
      </c>
      <c r="J40" s="322">
        <v>0</v>
      </c>
      <c r="K40" s="322">
        <v>0</v>
      </c>
      <c r="L40" s="322">
        <v>0</v>
      </c>
      <c r="M40" s="322">
        <v>0</v>
      </c>
      <c r="N40" s="322">
        <v>0</v>
      </c>
      <c r="O40" s="322">
        <v>0</v>
      </c>
      <c r="P40" s="322">
        <v>0</v>
      </c>
      <c r="Q40" s="322">
        <v>0</v>
      </c>
      <c r="R40" s="322">
        <v>0</v>
      </c>
      <c r="S40" s="322">
        <v>0</v>
      </c>
      <c r="T40" s="322">
        <v>0</v>
      </c>
      <c r="U40" s="322">
        <v>0</v>
      </c>
      <c r="V40" s="322">
        <v>0</v>
      </c>
      <c r="W40" s="322">
        <v>0</v>
      </c>
      <c r="X40" s="322">
        <v>0</v>
      </c>
      <c r="Y40" s="322">
        <v>0</v>
      </c>
      <c r="Z40" s="322">
        <v>0</v>
      </c>
      <c r="AA40" s="322">
        <v>0</v>
      </c>
      <c r="AB40" s="316">
        <f t="shared" si="65"/>
        <v>0</v>
      </c>
      <c r="AC40" s="318">
        <f t="shared" si="66"/>
        <v>0</v>
      </c>
    </row>
    <row r="41" ht="15">
      <c r="A41" s="319" t="s">
        <v>439</v>
      </c>
      <c r="B41" s="320" t="s">
        <v>440</v>
      </c>
      <c r="C41" s="316">
        <v>0</v>
      </c>
      <c r="D41" s="318">
        <v>0</v>
      </c>
      <c r="E41" s="321">
        <f t="shared" si="72"/>
        <v>0</v>
      </c>
      <c r="F41" s="316">
        <f t="shared" si="68"/>
        <v>0</v>
      </c>
      <c r="G41" s="322">
        <v>0</v>
      </c>
      <c r="H41" s="322">
        <v>0</v>
      </c>
      <c r="I41" s="322">
        <v>0</v>
      </c>
      <c r="J41" s="322">
        <v>0</v>
      </c>
      <c r="K41" s="322">
        <v>0</v>
      </c>
      <c r="L41" s="322">
        <v>0</v>
      </c>
      <c r="M41" s="322">
        <v>0</v>
      </c>
      <c r="N41" s="322">
        <v>0</v>
      </c>
      <c r="O41" s="322">
        <v>0</v>
      </c>
      <c r="P41" s="322">
        <v>0</v>
      </c>
      <c r="Q41" s="322">
        <v>0</v>
      </c>
      <c r="R41" s="322">
        <v>0</v>
      </c>
      <c r="S41" s="322">
        <v>0</v>
      </c>
      <c r="T41" s="322">
        <v>0</v>
      </c>
      <c r="U41" s="322">
        <v>0</v>
      </c>
      <c r="V41" s="322">
        <v>0</v>
      </c>
      <c r="W41" s="322">
        <v>0</v>
      </c>
      <c r="X41" s="322">
        <v>0</v>
      </c>
      <c r="Y41" s="322">
        <v>0</v>
      </c>
      <c r="Z41" s="322">
        <v>0</v>
      </c>
      <c r="AA41" s="322">
        <v>0</v>
      </c>
      <c r="AB41" s="316">
        <f t="shared" si="65"/>
        <v>0</v>
      </c>
      <c r="AC41" s="318">
        <f t="shared" si="66"/>
        <v>0</v>
      </c>
    </row>
    <row r="42" ht="15">
      <c r="A42" s="319" t="s">
        <v>441</v>
      </c>
      <c r="B42" s="327" t="s">
        <v>442</v>
      </c>
      <c r="C42" s="328">
        <v>0</v>
      </c>
      <c r="D42" s="318">
        <v>0</v>
      </c>
      <c r="E42" s="321">
        <f t="shared" si="72"/>
        <v>0</v>
      </c>
      <c r="F42" s="316">
        <f t="shared" si="68"/>
        <v>0</v>
      </c>
      <c r="G42" s="322">
        <v>0</v>
      </c>
      <c r="H42" s="322">
        <v>0</v>
      </c>
      <c r="I42" s="322">
        <v>0</v>
      </c>
      <c r="J42" s="322">
        <v>0</v>
      </c>
      <c r="K42" s="322">
        <v>0</v>
      </c>
      <c r="L42" s="322">
        <v>0</v>
      </c>
      <c r="M42" s="322">
        <v>0</v>
      </c>
      <c r="N42" s="322">
        <v>0</v>
      </c>
      <c r="O42" s="322">
        <v>0</v>
      </c>
      <c r="P42" s="322">
        <v>0</v>
      </c>
      <c r="Q42" s="322">
        <v>0</v>
      </c>
      <c r="R42" s="322">
        <v>0</v>
      </c>
      <c r="S42" s="322">
        <v>0</v>
      </c>
      <c r="T42" s="322">
        <v>0</v>
      </c>
      <c r="U42" s="322">
        <v>0</v>
      </c>
      <c r="V42" s="322">
        <v>0</v>
      </c>
      <c r="W42" s="322">
        <v>0</v>
      </c>
      <c r="X42" s="322">
        <v>0</v>
      </c>
      <c r="Y42" s="322">
        <v>0</v>
      </c>
      <c r="Z42" s="322">
        <v>0</v>
      </c>
      <c r="AA42" s="322">
        <v>0</v>
      </c>
      <c r="AB42" s="316">
        <f t="shared" si="65"/>
        <v>0</v>
      </c>
      <c r="AC42" s="318">
        <f t="shared" si="66"/>
        <v>0</v>
      </c>
    </row>
    <row r="43" s="325" customFormat="1" ht="15">
      <c r="A43" s="314" t="s">
        <v>24</v>
      </c>
      <c r="B43" s="315" t="s">
        <v>443</v>
      </c>
      <c r="C43" s="316">
        <v>0</v>
      </c>
      <c r="D43" s="318">
        <v>0</v>
      </c>
      <c r="E43" s="321">
        <f t="shared" si="72"/>
        <v>0</v>
      </c>
      <c r="F43" s="316">
        <f t="shared" si="68"/>
        <v>0</v>
      </c>
      <c r="G43" s="316">
        <v>0</v>
      </c>
      <c r="H43" s="316">
        <v>0</v>
      </c>
      <c r="I43" s="316">
        <v>0</v>
      </c>
      <c r="J43" s="316">
        <v>0</v>
      </c>
      <c r="K43" s="316">
        <v>0</v>
      </c>
      <c r="L43" s="316">
        <v>0</v>
      </c>
      <c r="M43" s="316">
        <v>0</v>
      </c>
      <c r="N43" s="316">
        <v>0</v>
      </c>
      <c r="O43" s="316">
        <v>0</v>
      </c>
      <c r="P43" s="316">
        <v>0</v>
      </c>
      <c r="Q43" s="316">
        <v>0</v>
      </c>
      <c r="R43" s="316">
        <v>0</v>
      </c>
      <c r="S43" s="316">
        <v>0</v>
      </c>
      <c r="T43" s="316">
        <v>0</v>
      </c>
      <c r="U43" s="316">
        <v>0</v>
      </c>
      <c r="V43" s="326">
        <v>0</v>
      </c>
      <c r="W43" s="316">
        <v>0</v>
      </c>
      <c r="X43" s="316">
        <v>0</v>
      </c>
      <c r="Y43" s="316">
        <v>0</v>
      </c>
      <c r="Z43" s="316">
        <v>0</v>
      </c>
      <c r="AA43" s="316">
        <v>0</v>
      </c>
      <c r="AB43" s="316">
        <f t="shared" si="65"/>
        <v>0</v>
      </c>
      <c r="AC43" s="318">
        <f t="shared" si="66"/>
        <v>0</v>
      </c>
      <c r="AD43" s="273"/>
    </row>
    <row r="44" ht="15">
      <c r="A44" s="319" t="s">
        <v>444</v>
      </c>
      <c r="B44" s="320" t="s">
        <v>445</v>
      </c>
      <c r="C44" s="316">
        <v>0</v>
      </c>
      <c r="D44" s="318">
        <v>0</v>
      </c>
      <c r="E44" s="321">
        <f t="shared" si="72"/>
        <v>0</v>
      </c>
      <c r="F44" s="316">
        <f t="shared" si="68"/>
        <v>0</v>
      </c>
      <c r="G44" s="322">
        <v>0</v>
      </c>
      <c r="H44" s="322">
        <v>0</v>
      </c>
      <c r="I44" s="322">
        <v>0</v>
      </c>
      <c r="J44" s="322">
        <v>0</v>
      </c>
      <c r="K44" s="322">
        <v>0</v>
      </c>
      <c r="L44" s="322">
        <v>0</v>
      </c>
      <c r="M44" s="322">
        <v>0</v>
      </c>
      <c r="N44" s="322">
        <v>0</v>
      </c>
      <c r="O44" s="322">
        <v>0</v>
      </c>
      <c r="P44" s="322">
        <v>0</v>
      </c>
      <c r="Q44" s="322">
        <v>0</v>
      </c>
      <c r="R44" s="322">
        <v>0</v>
      </c>
      <c r="S44" s="322">
        <v>0</v>
      </c>
      <c r="T44" s="322">
        <v>0</v>
      </c>
      <c r="U44" s="322">
        <v>0</v>
      </c>
      <c r="V44" s="322">
        <v>0</v>
      </c>
      <c r="W44" s="322">
        <v>0</v>
      </c>
      <c r="X44" s="322">
        <v>0</v>
      </c>
      <c r="Y44" s="322">
        <v>0</v>
      </c>
      <c r="Z44" s="322">
        <v>0</v>
      </c>
      <c r="AA44" s="322">
        <v>0</v>
      </c>
      <c r="AB44" s="316">
        <f t="shared" si="65"/>
        <v>0</v>
      </c>
      <c r="AC44" s="318">
        <f t="shared" si="66"/>
        <v>0</v>
      </c>
    </row>
    <row r="45" ht="15">
      <c r="A45" s="319" t="s">
        <v>446</v>
      </c>
      <c r="B45" s="320" t="s">
        <v>432</v>
      </c>
      <c r="C45" s="316">
        <v>0</v>
      </c>
      <c r="D45" s="318">
        <v>0</v>
      </c>
      <c r="E45" s="321">
        <f t="shared" si="72"/>
        <v>0</v>
      </c>
      <c r="F45" s="316">
        <f t="shared" si="68"/>
        <v>0</v>
      </c>
      <c r="G45" s="322">
        <v>0</v>
      </c>
      <c r="H45" s="322">
        <v>0</v>
      </c>
      <c r="I45" s="322">
        <v>0</v>
      </c>
      <c r="J45" s="322">
        <v>0</v>
      </c>
      <c r="K45" s="322">
        <v>0</v>
      </c>
      <c r="L45" s="322">
        <v>0</v>
      </c>
      <c r="M45" s="322">
        <v>0</v>
      </c>
      <c r="N45" s="322">
        <v>0</v>
      </c>
      <c r="O45" s="322">
        <v>0</v>
      </c>
      <c r="P45" s="322">
        <v>0</v>
      </c>
      <c r="Q45" s="322">
        <v>0</v>
      </c>
      <c r="R45" s="322">
        <v>0</v>
      </c>
      <c r="S45" s="322">
        <v>0</v>
      </c>
      <c r="T45" s="322">
        <v>0</v>
      </c>
      <c r="U45" s="322">
        <v>0</v>
      </c>
      <c r="V45" s="323">
        <v>0</v>
      </c>
      <c r="W45" s="322">
        <v>0</v>
      </c>
      <c r="X45" s="322">
        <v>0</v>
      </c>
      <c r="Y45" s="322">
        <v>0</v>
      </c>
      <c r="Z45" s="322">
        <v>0</v>
      </c>
      <c r="AA45" s="322">
        <v>0</v>
      </c>
      <c r="AB45" s="316">
        <f t="shared" si="65"/>
        <v>0</v>
      </c>
      <c r="AC45" s="318">
        <f t="shared" si="66"/>
        <v>0</v>
      </c>
    </row>
    <row r="46" ht="15">
      <c r="A46" s="319" t="s">
        <v>447</v>
      </c>
      <c r="B46" s="320" t="s">
        <v>434</v>
      </c>
      <c r="C46" s="316">
        <v>0</v>
      </c>
      <c r="D46" s="318">
        <v>0</v>
      </c>
      <c r="E46" s="321">
        <f t="shared" si="72"/>
        <v>0</v>
      </c>
      <c r="F46" s="316">
        <f t="shared" si="68"/>
        <v>0</v>
      </c>
      <c r="G46" s="322">
        <v>0</v>
      </c>
      <c r="H46" s="322">
        <v>0</v>
      </c>
      <c r="I46" s="322">
        <v>0</v>
      </c>
      <c r="J46" s="322">
        <v>0</v>
      </c>
      <c r="K46" s="322">
        <v>0</v>
      </c>
      <c r="L46" s="322">
        <v>0</v>
      </c>
      <c r="M46" s="322">
        <v>0</v>
      </c>
      <c r="N46" s="322">
        <v>0</v>
      </c>
      <c r="O46" s="322">
        <v>0</v>
      </c>
      <c r="P46" s="322">
        <v>0</v>
      </c>
      <c r="Q46" s="322">
        <v>0</v>
      </c>
      <c r="R46" s="322">
        <v>0</v>
      </c>
      <c r="S46" s="322">
        <v>0</v>
      </c>
      <c r="T46" s="322">
        <v>0</v>
      </c>
      <c r="U46" s="322">
        <v>0</v>
      </c>
      <c r="V46" s="322">
        <v>0</v>
      </c>
      <c r="W46" s="322">
        <v>0</v>
      </c>
      <c r="X46" s="322">
        <v>0</v>
      </c>
      <c r="Y46" s="322">
        <v>0</v>
      </c>
      <c r="Z46" s="322">
        <v>0</v>
      </c>
      <c r="AA46" s="322">
        <v>0</v>
      </c>
      <c r="AB46" s="316">
        <f t="shared" si="65"/>
        <v>0</v>
      </c>
      <c r="AC46" s="318">
        <f t="shared" si="66"/>
        <v>0</v>
      </c>
    </row>
    <row r="47" ht="30">
      <c r="A47" s="319" t="s">
        <v>448</v>
      </c>
      <c r="B47" s="320" t="s">
        <v>436</v>
      </c>
      <c r="C47" s="316">
        <v>0</v>
      </c>
      <c r="D47" s="318">
        <v>0</v>
      </c>
      <c r="E47" s="321">
        <f t="shared" si="72"/>
        <v>0</v>
      </c>
      <c r="F47" s="316">
        <f t="shared" si="68"/>
        <v>0</v>
      </c>
      <c r="G47" s="322">
        <v>0</v>
      </c>
      <c r="H47" s="322">
        <v>0</v>
      </c>
      <c r="I47" s="322">
        <v>0</v>
      </c>
      <c r="J47" s="322">
        <v>0</v>
      </c>
      <c r="K47" s="322">
        <v>0</v>
      </c>
      <c r="L47" s="322">
        <v>0</v>
      </c>
      <c r="M47" s="322">
        <v>0</v>
      </c>
      <c r="N47" s="322">
        <v>0</v>
      </c>
      <c r="O47" s="322">
        <v>0</v>
      </c>
      <c r="P47" s="322">
        <v>0</v>
      </c>
      <c r="Q47" s="322">
        <v>0</v>
      </c>
      <c r="R47" s="322">
        <v>0</v>
      </c>
      <c r="S47" s="322">
        <v>0</v>
      </c>
      <c r="T47" s="322">
        <v>0</v>
      </c>
      <c r="U47" s="322">
        <v>0</v>
      </c>
      <c r="V47" s="322">
        <v>0</v>
      </c>
      <c r="W47" s="322">
        <v>0</v>
      </c>
      <c r="X47" s="322">
        <v>0</v>
      </c>
      <c r="Y47" s="322">
        <v>0</v>
      </c>
      <c r="Z47" s="322">
        <v>0</v>
      </c>
      <c r="AA47" s="322">
        <v>0</v>
      </c>
      <c r="AB47" s="316">
        <f t="shared" si="65"/>
        <v>0</v>
      </c>
      <c r="AC47" s="318">
        <f t="shared" si="66"/>
        <v>0</v>
      </c>
    </row>
    <row r="48" ht="30">
      <c r="A48" s="319" t="s">
        <v>449</v>
      </c>
      <c r="B48" s="320" t="s">
        <v>438</v>
      </c>
      <c r="C48" s="316">
        <v>0</v>
      </c>
      <c r="D48" s="318">
        <v>0</v>
      </c>
      <c r="E48" s="321">
        <f t="shared" si="72"/>
        <v>0</v>
      </c>
      <c r="F48" s="316">
        <f t="shared" si="68"/>
        <v>0</v>
      </c>
      <c r="G48" s="322">
        <v>0</v>
      </c>
      <c r="H48" s="322">
        <v>0</v>
      </c>
      <c r="I48" s="322">
        <v>0</v>
      </c>
      <c r="J48" s="322">
        <v>0</v>
      </c>
      <c r="K48" s="322">
        <v>0</v>
      </c>
      <c r="L48" s="322">
        <v>0</v>
      </c>
      <c r="M48" s="322">
        <v>0</v>
      </c>
      <c r="N48" s="322">
        <v>0</v>
      </c>
      <c r="O48" s="322">
        <v>0</v>
      </c>
      <c r="P48" s="322">
        <v>0</v>
      </c>
      <c r="Q48" s="322">
        <v>0</v>
      </c>
      <c r="R48" s="322">
        <v>0</v>
      </c>
      <c r="S48" s="322">
        <v>0</v>
      </c>
      <c r="T48" s="322">
        <v>0</v>
      </c>
      <c r="U48" s="322">
        <v>0</v>
      </c>
      <c r="V48" s="322">
        <v>0</v>
      </c>
      <c r="W48" s="322">
        <v>0</v>
      </c>
      <c r="X48" s="322">
        <v>0</v>
      </c>
      <c r="Y48" s="322">
        <v>0</v>
      </c>
      <c r="Z48" s="322">
        <v>0</v>
      </c>
      <c r="AA48" s="322">
        <v>0</v>
      </c>
      <c r="AB48" s="316">
        <f t="shared" si="65"/>
        <v>0</v>
      </c>
      <c r="AC48" s="318">
        <f t="shared" si="66"/>
        <v>0</v>
      </c>
    </row>
    <row r="49" ht="15">
      <c r="A49" s="319" t="s">
        <v>450</v>
      </c>
      <c r="B49" s="320" t="s">
        <v>440</v>
      </c>
      <c r="C49" s="316">
        <v>0</v>
      </c>
      <c r="D49" s="318">
        <v>0</v>
      </c>
      <c r="E49" s="321">
        <f t="shared" si="72"/>
        <v>0</v>
      </c>
      <c r="F49" s="316">
        <f t="shared" si="68"/>
        <v>0</v>
      </c>
      <c r="G49" s="322">
        <v>0</v>
      </c>
      <c r="H49" s="322">
        <v>0</v>
      </c>
      <c r="I49" s="322">
        <v>0</v>
      </c>
      <c r="J49" s="322">
        <v>0</v>
      </c>
      <c r="K49" s="322">
        <v>0</v>
      </c>
      <c r="L49" s="322">
        <v>0</v>
      </c>
      <c r="M49" s="322">
        <v>0</v>
      </c>
      <c r="N49" s="322">
        <v>0</v>
      </c>
      <c r="O49" s="322">
        <v>0</v>
      </c>
      <c r="P49" s="322">
        <v>0</v>
      </c>
      <c r="Q49" s="322">
        <v>0</v>
      </c>
      <c r="R49" s="322">
        <v>0</v>
      </c>
      <c r="S49" s="322">
        <v>0</v>
      </c>
      <c r="T49" s="322">
        <v>0</v>
      </c>
      <c r="U49" s="322">
        <v>0</v>
      </c>
      <c r="V49" s="322">
        <v>0</v>
      </c>
      <c r="W49" s="322">
        <v>0</v>
      </c>
      <c r="X49" s="322">
        <v>0</v>
      </c>
      <c r="Y49" s="322">
        <v>0</v>
      </c>
      <c r="Z49" s="322">
        <v>0</v>
      </c>
      <c r="AA49" s="322">
        <v>0</v>
      </c>
      <c r="AB49" s="316">
        <f t="shared" si="65"/>
        <v>0</v>
      </c>
      <c r="AC49" s="318">
        <f t="shared" si="66"/>
        <v>0</v>
      </c>
    </row>
    <row r="50" ht="15">
      <c r="A50" s="319" t="s">
        <v>451</v>
      </c>
      <c r="B50" s="327" t="s">
        <v>442</v>
      </c>
      <c r="C50" s="316">
        <v>1</v>
      </c>
      <c r="D50" s="318">
        <v>0</v>
      </c>
      <c r="E50" s="321">
        <f t="shared" si="72"/>
        <v>1</v>
      </c>
      <c r="F50" s="316">
        <f t="shared" si="68"/>
        <v>1</v>
      </c>
      <c r="G50" s="322">
        <v>0</v>
      </c>
      <c r="H50" s="322">
        <v>0</v>
      </c>
      <c r="I50" s="322">
        <v>0</v>
      </c>
      <c r="J50" s="322">
        <v>0</v>
      </c>
      <c r="K50" s="322">
        <v>0</v>
      </c>
      <c r="L50" s="322">
        <v>1</v>
      </c>
      <c r="M50" s="322">
        <v>0</v>
      </c>
      <c r="N50" s="322">
        <v>0</v>
      </c>
      <c r="O50" s="322">
        <v>0</v>
      </c>
      <c r="P50" s="322">
        <v>0</v>
      </c>
      <c r="Q50" s="322">
        <v>0</v>
      </c>
      <c r="R50" s="322">
        <v>0</v>
      </c>
      <c r="S50" s="322">
        <v>0</v>
      </c>
      <c r="T50" s="322">
        <v>0</v>
      </c>
      <c r="U50" s="322">
        <v>0</v>
      </c>
      <c r="V50" s="322">
        <v>0</v>
      </c>
      <c r="W50" s="322">
        <v>0</v>
      </c>
      <c r="X50" s="322">
        <v>0</v>
      </c>
      <c r="Y50" s="322">
        <v>0</v>
      </c>
      <c r="Z50" s="322">
        <v>0</v>
      </c>
      <c r="AA50" s="322">
        <v>0</v>
      </c>
      <c r="AB50" s="316">
        <f t="shared" si="65"/>
        <v>1</v>
      </c>
      <c r="AC50" s="318">
        <f t="shared" si="66"/>
        <v>0</v>
      </c>
    </row>
    <row r="51" s="325" customFormat="1" ht="35.25" customHeight="1">
      <c r="A51" s="314" t="s">
        <v>27</v>
      </c>
      <c r="B51" s="315" t="s">
        <v>452</v>
      </c>
      <c r="C51" s="316">
        <v>0</v>
      </c>
      <c r="D51" s="318">
        <v>0</v>
      </c>
      <c r="E51" s="321">
        <f t="shared" si="72"/>
        <v>0</v>
      </c>
      <c r="F51" s="316">
        <f t="shared" si="68"/>
        <v>0</v>
      </c>
      <c r="G51" s="316">
        <v>0</v>
      </c>
      <c r="H51" s="316">
        <v>0</v>
      </c>
      <c r="I51" s="316">
        <v>0</v>
      </c>
      <c r="J51" s="316">
        <v>0</v>
      </c>
      <c r="K51" s="316">
        <v>0</v>
      </c>
      <c r="L51" s="316">
        <v>0</v>
      </c>
      <c r="M51" s="316">
        <v>0</v>
      </c>
      <c r="N51" s="316">
        <v>0</v>
      </c>
      <c r="O51" s="316">
        <v>0</v>
      </c>
      <c r="P51" s="316">
        <v>0</v>
      </c>
      <c r="Q51" s="316">
        <v>0</v>
      </c>
      <c r="R51" s="316">
        <v>0</v>
      </c>
      <c r="S51" s="316">
        <v>0</v>
      </c>
      <c r="T51" s="316">
        <v>0</v>
      </c>
      <c r="U51" s="316">
        <v>0</v>
      </c>
      <c r="V51" s="326">
        <v>0</v>
      </c>
      <c r="W51" s="316">
        <v>0</v>
      </c>
      <c r="X51" s="316">
        <v>0</v>
      </c>
      <c r="Y51" s="316">
        <v>0</v>
      </c>
      <c r="Z51" s="316">
        <v>0</v>
      </c>
      <c r="AA51" s="316">
        <v>0</v>
      </c>
      <c r="AB51" s="316">
        <f t="shared" si="65"/>
        <v>0</v>
      </c>
      <c r="AC51" s="318">
        <f t="shared" si="66"/>
        <v>0</v>
      </c>
      <c r="AD51" s="273"/>
    </row>
    <row r="52" ht="15">
      <c r="A52" s="319" t="s">
        <v>453</v>
      </c>
      <c r="B52" s="320" t="s">
        <v>454</v>
      </c>
      <c r="C52" s="316">
        <v>0</v>
      </c>
      <c r="D52" s="318">
        <v>0</v>
      </c>
      <c r="E52" s="321">
        <f t="shared" si="72"/>
        <v>0</v>
      </c>
      <c r="F52" s="316">
        <f t="shared" si="68"/>
        <v>0</v>
      </c>
      <c r="G52" s="322">
        <v>0</v>
      </c>
      <c r="H52" s="322">
        <v>0</v>
      </c>
      <c r="I52" s="322">
        <v>0</v>
      </c>
      <c r="J52" s="322">
        <v>0</v>
      </c>
      <c r="K52" s="322">
        <v>0</v>
      </c>
      <c r="L52" s="322">
        <v>0</v>
      </c>
      <c r="M52" s="322">
        <v>0</v>
      </c>
      <c r="N52" s="322">
        <v>0</v>
      </c>
      <c r="O52" s="322">
        <v>0</v>
      </c>
      <c r="P52" s="322">
        <v>0</v>
      </c>
      <c r="Q52" s="322">
        <v>0</v>
      </c>
      <c r="R52" s="322">
        <v>0</v>
      </c>
      <c r="S52" s="322">
        <v>0</v>
      </c>
      <c r="T52" s="322">
        <v>0</v>
      </c>
      <c r="U52" s="322">
        <v>0</v>
      </c>
      <c r="V52" s="322">
        <v>0</v>
      </c>
      <c r="W52" s="322">
        <v>0</v>
      </c>
      <c r="X52" s="322">
        <v>0</v>
      </c>
      <c r="Y52" s="322">
        <v>0</v>
      </c>
      <c r="Z52" s="322">
        <v>0</v>
      </c>
      <c r="AA52" s="322">
        <v>0</v>
      </c>
      <c r="AB52" s="316">
        <f t="shared" si="65"/>
        <v>0</v>
      </c>
      <c r="AC52" s="318">
        <f t="shared" si="66"/>
        <v>0</v>
      </c>
    </row>
    <row r="53" ht="15">
      <c r="A53" s="319" t="s">
        <v>455</v>
      </c>
      <c r="B53" s="320" t="s">
        <v>456</v>
      </c>
      <c r="C53" s="316">
        <v>0</v>
      </c>
      <c r="D53" s="318">
        <v>0</v>
      </c>
      <c r="E53" s="321">
        <f t="shared" si="72"/>
        <v>0</v>
      </c>
      <c r="F53" s="316">
        <f t="shared" si="68"/>
        <v>0</v>
      </c>
      <c r="G53" s="322">
        <v>0</v>
      </c>
      <c r="H53" s="322">
        <v>0</v>
      </c>
      <c r="I53" s="322">
        <v>0</v>
      </c>
      <c r="J53" s="322">
        <v>0</v>
      </c>
      <c r="K53" s="322">
        <v>0</v>
      </c>
      <c r="L53" s="322">
        <v>0</v>
      </c>
      <c r="M53" s="322">
        <v>0</v>
      </c>
      <c r="N53" s="322">
        <v>0</v>
      </c>
      <c r="O53" s="322">
        <v>0</v>
      </c>
      <c r="P53" s="322">
        <v>0</v>
      </c>
      <c r="Q53" s="322">
        <v>0</v>
      </c>
      <c r="R53" s="322">
        <v>0</v>
      </c>
      <c r="S53" s="322">
        <v>0</v>
      </c>
      <c r="T53" s="322">
        <v>0</v>
      </c>
      <c r="U53" s="322">
        <v>0</v>
      </c>
      <c r="V53" s="323">
        <v>0</v>
      </c>
      <c r="W53" s="322">
        <v>0</v>
      </c>
      <c r="X53" s="322">
        <v>0</v>
      </c>
      <c r="Y53" s="322">
        <v>0</v>
      </c>
      <c r="Z53" s="322">
        <v>0</v>
      </c>
      <c r="AA53" s="322">
        <v>0</v>
      </c>
      <c r="AB53" s="316">
        <f t="shared" si="65"/>
        <v>0</v>
      </c>
      <c r="AC53" s="318">
        <f t="shared" si="66"/>
        <v>0</v>
      </c>
    </row>
    <row r="54" ht="15">
      <c r="A54" s="319" t="s">
        <v>457</v>
      </c>
      <c r="B54" s="327" t="s">
        <v>458</v>
      </c>
      <c r="C54" s="328">
        <v>0</v>
      </c>
      <c r="D54" s="318">
        <v>0</v>
      </c>
      <c r="E54" s="321">
        <f t="shared" si="72"/>
        <v>0</v>
      </c>
      <c r="F54" s="316">
        <f t="shared" si="68"/>
        <v>0</v>
      </c>
      <c r="G54" s="322">
        <v>0</v>
      </c>
      <c r="H54" s="322">
        <v>0</v>
      </c>
      <c r="I54" s="322">
        <v>0</v>
      </c>
      <c r="J54" s="322">
        <v>0</v>
      </c>
      <c r="K54" s="322">
        <v>0</v>
      </c>
      <c r="L54" s="322">
        <v>0</v>
      </c>
      <c r="M54" s="322">
        <v>0</v>
      </c>
      <c r="N54" s="322">
        <v>0</v>
      </c>
      <c r="O54" s="322">
        <v>0</v>
      </c>
      <c r="P54" s="322">
        <v>0</v>
      </c>
      <c r="Q54" s="322">
        <v>0</v>
      </c>
      <c r="R54" s="322">
        <v>0</v>
      </c>
      <c r="S54" s="322">
        <v>0</v>
      </c>
      <c r="T54" s="322">
        <v>0</v>
      </c>
      <c r="U54" s="322">
        <v>0</v>
      </c>
      <c r="V54" s="322">
        <v>0</v>
      </c>
      <c r="W54" s="322">
        <v>0</v>
      </c>
      <c r="X54" s="322">
        <v>0</v>
      </c>
      <c r="Y54" s="322">
        <v>0</v>
      </c>
      <c r="Z54" s="322">
        <v>0</v>
      </c>
      <c r="AA54" s="322">
        <v>0</v>
      </c>
      <c r="AB54" s="316">
        <f t="shared" si="65"/>
        <v>0</v>
      </c>
      <c r="AC54" s="318">
        <f t="shared" si="66"/>
        <v>0</v>
      </c>
    </row>
    <row r="55" ht="15">
      <c r="A55" s="319" t="s">
        <v>459</v>
      </c>
      <c r="B55" s="327" t="s">
        <v>460</v>
      </c>
      <c r="C55" s="328">
        <v>0</v>
      </c>
      <c r="D55" s="318">
        <v>0</v>
      </c>
      <c r="E55" s="321">
        <f t="shared" si="72"/>
        <v>0</v>
      </c>
      <c r="F55" s="316">
        <f t="shared" si="68"/>
        <v>0</v>
      </c>
      <c r="G55" s="322">
        <v>0</v>
      </c>
      <c r="H55" s="322">
        <v>0</v>
      </c>
      <c r="I55" s="322">
        <v>0</v>
      </c>
      <c r="J55" s="322">
        <v>0</v>
      </c>
      <c r="K55" s="322">
        <v>0</v>
      </c>
      <c r="L55" s="322">
        <v>0</v>
      </c>
      <c r="M55" s="322">
        <v>0</v>
      </c>
      <c r="N55" s="322">
        <v>0</v>
      </c>
      <c r="O55" s="322">
        <v>0</v>
      </c>
      <c r="P55" s="322">
        <v>0</v>
      </c>
      <c r="Q55" s="322">
        <v>0</v>
      </c>
      <c r="R55" s="322">
        <v>0</v>
      </c>
      <c r="S55" s="322">
        <v>0</v>
      </c>
      <c r="T55" s="322">
        <v>0</v>
      </c>
      <c r="U55" s="322">
        <v>0</v>
      </c>
      <c r="V55" s="322">
        <v>0</v>
      </c>
      <c r="W55" s="322">
        <v>0</v>
      </c>
      <c r="X55" s="322">
        <v>0</v>
      </c>
      <c r="Y55" s="322">
        <v>0</v>
      </c>
      <c r="Z55" s="322">
        <v>0</v>
      </c>
      <c r="AA55" s="322">
        <v>0</v>
      </c>
      <c r="AB55" s="316">
        <f t="shared" si="65"/>
        <v>0</v>
      </c>
      <c r="AC55" s="318">
        <f t="shared" si="66"/>
        <v>0</v>
      </c>
    </row>
    <row r="56" ht="15">
      <c r="A56" s="319" t="s">
        <v>461</v>
      </c>
      <c r="B56" s="327" t="s">
        <v>462</v>
      </c>
      <c r="C56" s="328">
        <v>0</v>
      </c>
      <c r="D56" s="318">
        <v>0</v>
      </c>
      <c r="E56" s="321">
        <f t="shared" si="72"/>
        <v>0</v>
      </c>
      <c r="F56" s="316">
        <f t="shared" si="68"/>
        <v>0</v>
      </c>
      <c r="G56" s="322">
        <v>0</v>
      </c>
      <c r="H56" s="322">
        <v>0</v>
      </c>
      <c r="I56" s="322">
        <v>0</v>
      </c>
      <c r="J56" s="322">
        <v>0</v>
      </c>
      <c r="K56" s="322">
        <v>0</v>
      </c>
      <c r="L56" s="322">
        <v>0</v>
      </c>
      <c r="M56" s="322">
        <v>0</v>
      </c>
      <c r="N56" s="322">
        <v>0</v>
      </c>
      <c r="O56" s="322">
        <v>0</v>
      </c>
      <c r="P56" s="322">
        <v>0</v>
      </c>
      <c r="Q56" s="322">
        <v>0</v>
      </c>
      <c r="R56" s="322">
        <v>0</v>
      </c>
      <c r="S56" s="322">
        <v>0</v>
      </c>
      <c r="T56" s="322">
        <v>0</v>
      </c>
      <c r="U56" s="322">
        <v>0</v>
      </c>
      <c r="V56" s="322">
        <v>0</v>
      </c>
      <c r="W56" s="322">
        <v>0</v>
      </c>
      <c r="X56" s="322">
        <v>0</v>
      </c>
      <c r="Y56" s="322">
        <v>0</v>
      </c>
      <c r="Z56" s="322">
        <v>0</v>
      </c>
      <c r="AA56" s="322">
        <v>0</v>
      </c>
      <c r="AB56" s="316">
        <f t="shared" si="65"/>
        <v>0</v>
      </c>
      <c r="AC56" s="318">
        <f t="shared" si="66"/>
        <v>0</v>
      </c>
    </row>
    <row r="57" ht="15">
      <c r="A57" s="319" t="s">
        <v>463</v>
      </c>
      <c r="B57" s="327" t="s">
        <v>442</v>
      </c>
      <c r="C57" s="328">
        <f>C50</f>
        <v>1</v>
      </c>
      <c r="D57" s="318">
        <v>0</v>
      </c>
      <c r="E57" s="321">
        <f t="shared" si="72"/>
        <v>1</v>
      </c>
      <c r="F57" s="316">
        <f t="shared" si="68"/>
        <v>1</v>
      </c>
      <c r="G57" s="322">
        <v>0</v>
      </c>
      <c r="H57" s="322">
        <v>0</v>
      </c>
      <c r="I57" s="322">
        <v>0</v>
      </c>
      <c r="J57" s="322">
        <v>0</v>
      </c>
      <c r="K57" s="322">
        <v>0</v>
      </c>
      <c r="L57" s="322">
        <v>1</v>
      </c>
      <c r="M57" s="322">
        <v>0</v>
      </c>
      <c r="N57" s="322">
        <v>0</v>
      </c>
      <c r="O57" s="322">
        <v>0</v>
      </c>
      <c r="P57" s="322">
        <v>0</v>
      </c>
      <c r="Q57" s="322">
        <v>0</v>
      </c>
      <c r="R57" s="322">
        <v>0</v>
      </c>
      <c r="S57" s="322">
        <v>0</v>
      </c>
      <c r="T57" s="322">
        <v>0</v>
      </c>
      <c r="U57" s="322">
        <v>0</v>
      </c>
      <c r="V57" s="322">
        <v>0</v>
      </c>
      <c r="W57" s="322">
        <v>0</v>
      </c>
      <c r="X57" s="322">
        <v>0</v>
      </c>
      <c r="Y57" s="322">
        <v>0</v>
      </c>
      <c r="Z57" s="322">
        <v>0</v>
      </c>
      <c r="AA57" s="322">
        <v>0</v>
      </c>
      <c r="AB57" s="316">
        <f t="shared" si="65"/>
        <v>1</v>
      </c>
      <c r="AC57" s="318">
        <f t="shared" si="66"/>
        <v>0</v>
      </c>
    </row>
    <row r="58" s="325" customFormat="1" ht="36.75" customHeight="1">
      <c r="A58" s="314" t="s">
        <v>30</v>
      </c>
      <c r="B58" s="329" t="s">
        <v>464</v>
      </c>
      <c r="C58" s="328">
        <f>C30</f>
        <v>24.96871453</v>
      </c>
      <c r="D58" s="318">
        <v>0</v>
      </c>
      <c r="E58" s="321">
        <f t="shared" si="72"/>
        <v>24.96871453</v>
      </c>
      <c r="F58" s="316">
        <f t="shared" si="68"/>
        <v>24.96871453</v>
      </c>
      <c r="G58" s="316">
        <v>0</v>
      </c>
      <c r="H58" s="316">
        <v>0</v>
      </c>
      <c r="I58" s="316">
        <v>0</v>
      </c>
      <c r="J58" s="316">
        <v>0</v>
      </c>
      <c r="K58" s="316">
        <v>0</v>
      </c>
      <c r="L58" s="316">
        <v>24.96871453</v>
      </c>
      <c r="M58" s="316">
        <v>0</v>
      </c>
      <c r="N58" s="316">
        <v>0</v>
      </c>
      <c r="O58" s="316">
        <v>0</v>
      </c>
      <c r="P58" s="316">
        <v>0</v>
      </c>
      <c r="Q58" s="316">
        <v>0</v>
      </c>
      <c r="R58" s="316">
        <v>0</v>
      </c>
      <c r="S58" s="316">
        <v>0</v>
      </c>
      <c r="T58" s="316">
        <v>0</v>
      </c>
      <c r="U58" s="316">
        <v>0</v>
      </c>
      <c r="V58" s="326">
        <v>0</v>
      </c>
      <c r="W58" s="316">
        <v>0</v>
      </c>
      <c r="X58" s="316">
        <v>0</v>
      </c>
      <c r="Y58" s="316">
        <v>0</v>
      </c>
      <c r="Z58" s="316">
        <v>0</v>
      </c>
      <c r="AA58" s="316">
        <v>0</v>
      </c>
      <c r="AB58" s="316">
        <f t="shared" si="65"/>
        <v>24.96871453</v>
      </c>
      <c r="AC58" s="318">
        <f t="shared" si="66"/>
        <v>0</v>
      </c>
      <c r="AD58" s="273"/>
    </row>
    <row r="59" s="325" customFormat="1" ht="15">
      <c r="A59" s="314" t="s">
        <v>33</v>
      </c>
      <c r="B59" s="315" t="s">
        <v>465</v>
      </c>
      <c r="C59" s="316">
        <v>0</v>
      </c>
      <c r="D59" s="318">
        <v>0</v>
      </c>
      <c r="E59" s="321">
        <f t="shared" si="72"/>
        <v>0</v>
      </c>
      <c r="F59" s="316">
        <f t="shared" si="68"/>
        <v>0</v>
      </c>
      <c r="G59" s="316">
        <v>0</v>
      </c>
      <c r="H59" s="316">
        <v>0</v>
      </c>
      <c r="I59" s="316">
        <v>0</v>
      </c>
      <c r="J59" s="316">
        <v>0</v>
      </c>
      <c r="K59" s="316">
        <v>0</v>
      </c>
      <c r="L59" s="316">
        <v>0</v>
      </c>
      <c r="M59" s="316">
        <v>0</v>
      </c>
      <c r="N59" s="316">
        <v>0</v>
      </c>
      <c r="O59" s="316">
        <v>0</v>
      </c>
      <c r="P59" s="316">
        <v>0</v>
      </c>
      <c r="Q59" s="316">
        <v>0</v>
      </c>
      <c r="R59" s="316">
        <v>0</v>
      </c>
      <c r="S59" s="316">
        <v>0</v>
      </c>
      <c r="T59" s="316">
        <v>0</v>
      </c>
      <c r="U59" s="316">
        <v>0</v>
      </c>
      <c r="V59" s="326">
        <v>0</v>
      </c>
      <c r="W59" s="316">
        <v>0</v>
      </c>
      <c r="X59" s="316">
        <v>0</v>
      </c>
      <c r="Y59" s="316">
        <v>0</v>
      </c>
      <c r="Z59" s="316">
        <v>0</v>
      </c>
      <c r="AA59" s="316">
        <v>0</v>
      </c>
      <c r="AB59" s="316">
        <f t="shared" si="65"/>
        <v>0</v>
      </c>
      <c r="AC59" s="318">
        <f t="shared" si="66"/>
        <v>0</v>
      </c>
      <c r="AD59" s="273"/>
    </row>
    <row r="60" ht="15">
      <c r="A60" s="319" t="s">
        <v>466</v>
      </c>
      <c r="B60" s="330" t="s">
        <v>445</v>
      </c>
      <c r="C60" s="331">
        <v>0</v>
      </c>
      <c r="D60" s="318">
        <v>0</v>
      </c>
      <c r="E60" s="321">
        <f t="shared" si="72"/>
        <v>0</v>
      </c>
      <c r="F60" s="316">
        <f t="shared" si="68"/>
        <v>0</v>
      </c>
      <c r="G60" s="322">
        <v>0</v>
      </c>
      <c r="H60" s="322">
        <v>0</v>
      </c>
      <c r="I60" s="322">
        <v>0</v>
      </c>
      <c r="J60" s="322">
        <v>0</v>
      </c>
      <c r="K60" s="322">
        <v>0</v>
      </c>
      <c r="L60" s="322">
        <v>0</v>
      </c>
      <c r="M60" s="322">
        <v>0</v>
      </c>
      <c r="N60" s="322">
        <v>0</v>
      </c>
      <c r="O60" s="322">
        <v>0</v>
      </c>
      <c r="P60" s="322">
        <v>0</v>
      </c>
      <c r="Q60" s="322">
        <v>0</v>
      </c>
      <c r="R60" s="322">
        <v>0</v>
      </c>
      <c r="S60" s="322">
        <v>0</v>
      </c>
      <c r="T60" s="322">
        <v>0</v>
      </c>
      <c r="U60" s="322">
        <v>0</v>
      </c>
      <c r="V60" s="322">
        <v>0</v>
      </c>
      <c r="W60" s="322">
        <v>0</v>
      </c>
      <c r="X60" s="322">
        <v>0</v>
      </c>
      <c r="Y60" s="322">
        <v>0</v>
      </c>
      <c r="Z60" s="322">
        <v>0</v>
      </c>
      <c r="AA60" s="322">
        <v>0</v>
      </c>
      <c r="AB60" s="316">
        <f t="shared" si="65"/>
        <v>0</v>
      </c>
      <c r="AC60" s="318">
        <f t="shared" si="66"/>
        <v>0</v>
      </c>
    </row>
    <row r="61" ht="15">
      <c r="A61" s="319" t="s">
        <v>467</v>
      </c>
      <c r="B61" s="330" t="s">
        <v>432</v>
      </c>
      <c r="C61" s="331">
        <v>0</v>
      </c>
      <c r="D61" s="318">
        <v>0</v>
      </c>
      <c r="E61" s="321">
        <f t="shared" si="72"/>
        <v>0</v>
      </c>
      <c r="F61" s="316">
        <f t="shared" si="68"/>
        <v>0</v>
      </c>
      <c r="G61" s="322">
        <v>0</v>
      </c>
      <c r="H61" s="322">
        <v>0</v>
      </c>
      <c r="I61" s="322">
        <v>0</v>
      </c>
      <c r="J61" s="322">
        <v>0</v>
      </c>
      <c r="K61" s="322">
        <v>0</v>
      </c>
      <c r="L61" s="322">
        <v>0</v>
      </c>
      <c r="M61" s="322">
        <v>0</v>
      </c>
      <c r="N61" s="322">
        <v>0</v>
      </c>
      <c r="O61" s="322">
        <v>0</v>
      </c>
      <c r="P61" s="322">
        <v>0</v>
      </c>
      <c r="Q61" s="322">
        <v>0</v>
      </c>
      <c r="R61" s="322">
        <v>0</v>
      </c>
      <c r="S61" s="322">
        <v>0</v>
      </c>
      <c r="T61" s="322">
        <v>0</v>
      </c>
      <c r="U61" s="322">
        <v>0</v>
      </c>
      <c r="V61" s="322">
        <v>0</v>
      </c>
      <c r="W61" s="322">
        <v>0</v>
      </c>
      <c r="X61" s="322">
        <v>0</v>
      </c>
      <c r="Y61" s="322">
        <v>0</v>
      </c>
      <c r="Z61" s="322">
        <v>0</v>
      </c>
      <c r="AA61" s="322">
        <v>0</v>
      </c>
      <c r="AB61" s="316">
        <f t="shared" si="65"/>
        <v>0</v>
      </c>
      <c r="AC61" s="318">
        <f t="shared" si="66"/>
        <v>0</v>
      </c>
    </row>
    <row r="62" ht="15">
      <c r="A62" s="319" t="s">
        <v>468</v>
      </c>
      <c r="B62" s="330" t="s">
        <v>434</v>
      </c>
      <c r="C62" s="331">
        <v>0</v>
      </c>
      <c r="D62" s="318">
        <v>0</v>
      </c>
      <c r="E62" s="321">
        <f t="shared" si="72"/>
        <v>0</v>
      </c>
      <c r="F62" s="316">
        <f t="shared" si="68"/>
        <v>0</v>
      </c>
      <c r="G62" s="322">
        <v>0</v>
      </c>
      <c r="H62" s="322">
        <v>0</v>
      </c>
      <c r="I62" s="322">
        <v>0</v>
      </c>
      <c r="J62" s="322">
        <v>0</v>
      </c>
      <c r="K62" s="322">
        <v>0</v>
      </c>
      <c r="L62" s="322">
        <v>0</v>
      </c>
      <c r="M62" s="322">
        <v>0</v>
      </c>
      <c r="N62" s="322">
        <v>0</v>
      </c>
      <c r="O62" s="322">
        <v>0</v>
      </c>
      <c r="P62" s="322">
        <v>0</v>
      </c>
      <c r="Q62" s="322">
        <v>0</v>
      </c>
      <c r="R62" s="322">
        <v>0</v>
      </c>
      <c r="S62" s="322">
        <v>0</v>
      </c>
      <c r="T62" s="322">
        <v>0</v>
      </c>
      <c r="U62" s="322">
        <v>0</v>
      </c>
      <c r="V62" s="322">
        <v>0</v>
      </c>
      <c r="W62" s="322">
        <v>0</v>
      </c>
      <c r="X62" s="322">
        <v>0</v>
      </c>
      <c r="Y62" s="322">
        <v>0</v>
      </c>
      <c r="Z62" s="322">
        <v>0</v>
      </c>
      <c r="AA62" s="322">
        <v>0</v>
      </c>
      <c r="AB62" s="316">
        <f t="shared" si="65"/>
        <v>0</v>
      </c>
      <c r="AC62" s="318">
        <f t="shared" si="66"/>
        <v>0</v>
      </c>
    </row>
    <row r="63" ht="15">
      <c r="A63" s="319" t="s">
        <v>469</v>
      </c>
      <c r="B63" s="330" t="s">
        <v>470</v>
      </c>
      <c r="C63" s="331">
        <v>0</v>
      </c>
      <c r="D63" s="318">
        <v>0</v>
      </c>
      <c r="E63" s="321">
        <f t="shared" si="72"/>
        <v>0</v>
      </c>
      <c r="F63" s="316">
        <f t="shared" si="68"/>
        <v>0</v>
      </c>
      <c r="G63" s="322">
        <v>0</v>
      </c>
      <c r="H63" s="322">
        <v>0</v>
      </c>
      <c r="I63" s="322">
        <v>0</v>
      </c>
      <c r="J63" s="322">
        <v>0</v>
      </c>
      <c r="K63" s="322">
        <v>0</v>
      </c>
      <c r="L63" s="322">
        <v>0</v>
      </c>
      <c r="M63" s="322">
        <v>0</v>
      </c>
      <c r="N63" s="322">
        <v>0</v>
      </c>
      <c r="O63" s="322">
        <v>0</v>
      </c>
      <c r="P63" s="322">
        <v>0</v>
      </c>
      <c r="Q63" s="322">
        <v>0</v>
      </c>
      <c r="R63" s="322">
        <v>0</v>
      </c>
      <c r="S63" s="322">
        <v>0</v>
      </c>
      <c r="T63" s="322">
        <v>0</v>
      </c>
      <c r="U63" s="322">
        <v>0</v>
      </c>
      <c r="V63" s="322">
        <v>0</v>
      </c>
      <c r="W63" s="322">
        <v>0</v>
      </c>
      <c r="X63" s="322">
        <v>0</v>
      </c>
      <c r="Y63" s="322">
        <v>0</v>
      </c>
      <c r="Z63" s="322">
        <v>0</v>
      </c>
      <c r="AA63" s="322">
        <v>0</v>
      </c>
      <c r="AB63" s="316">
        <f t="shared" si="65"/>
        <v>0</v>
      </c>
      <c r="AC63" s="318">
        <f t="shared" si="66"/>
        <v>0</v>
      </c>
    </row>
    <row r="64" ht="15">
      <c r="A64" s="319" t="s">
        <v>471</v>
      </c>
      <c r="B64" s="327" t="s">
        <v>472</v>
      </c>
      <c r="C64" s="328">
        <v>0</v>
      </c>
      <c r="D64" s="318">
        <v>0</v>
      </c>
      <c r="E64" s="321">
        <f t="shared" si="72"/>
        <v>0</v>
      </c>
      <c r="F64" s="316">
        <f t="shared" si="68"/>
        <v>0</v>
      </c>
      <c r="G64" s="322">
        <v>0</v>
      </c>
      <c r="H64" s="322">
        <v>0</v>
      </c>
      <c r="I64" s="322">
        <v>0</v>
      </c>
      <c r="J64" s="322">
        <v>0</v>
      </c>
      <c r="K64" s="322">
        <v>0</v>
      </c>
      <c r="L64" s="322">
        <v>0</v>
      </c>
      <c r="M64" s="322">
        <v>0</v>
      </c>
      <c r="N64" s="322">
        <v>0</v>
      </c>
      <c r="O64" s="322">
        <v>0</v>
      </c>
      <c r="P64" s="322">
        <v>0</v>
      </c>
      <c r="Q64" s="322">
        <v>0</v>
      </c>
      <c r="R64" s="322">
        <v>0</v>
      </c>
      <c r="S64" s="322">
        <v>0</v>
      </c>
      <c r="T64" s="322">
        <v>0</v>
      </c>
      <c r="U64" s="322">
        <v>0</v>
      </c>
      <c r="V64" s="322">
        <v>0</v>
      </c>
      <c r="W64" s="322">
        <v>0</v>
      </c>
      <c r="X64" s="322">
        <v>0</v>
      </c>
      <c r="Y64" s="322">
        <v>0</v>
      </c>
      <c r="Z64" s="322">
        <v>0</v>
      </c>
      <c r="AA64" s="322">
        <v>0</v>
      </c>
      <c r="AB64" s="316">
        <f t="shared" si="65"/>
        <v>0</v>
      </c>
      <c r="AC64" s="318">
        <f t="shared" si="66"/>
        <v>0</v>
      </c>
    </row>
    <row r="65">
      <c r="A65" s="332"/>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273"/>
    </row>
    <row r="66" ht="54" customHeight="1">
      <c r="A66" s="273"/>
      <c r="B66" s="276"/>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334"/>
    </row>
    <row r="67">
      <c r="A67" s="273"/>
      <c r="B67" s="273"/>
      <c r="C67" s="273"/>
      <c r="D67" s="273"/>
      <c r="E67" s="273"/>
      <c r="F67" s="273"/>
      <c r="AB67" s="273"/>
    </row>
    <row r="68" ht="50.25" customHeight="1">
      <c r="A68" s="273"/>
      <c r="B68" s="276"/>
      <c r="C68" s="276"/>
      <c r="D68" s="276"/>
      <c r="E68" s="276"/>
      <c r="F68" s="276"/>
      <c r="G68" s="276"/>
      <c r="H68" s="276"/>
      <c r="I68" s="276"/>
      <c r="J68" s="276"/>
      <c r="K68" s="276"/>
      <c r="L68" s="276"/>
      <c r="M68" s="276"/>
      <c r="N68" s="276"/>
      <c r="O68" s="276"/>
      <c r="P68" s="276"/>
      <c r="Q68" s="276"/>
      <c r="R68" s="276"/>
      <c r="S68" s="276"/>
      <c r="T68" s="276"/>
      <c r="U68" s="276"/>
      <c r="V68" s="276"/>
      <c r="W68" s="276"/>
      <c r="X68" s="276"/>
      <c r="Y68" s="276"/>
      <c r="Z68" s="276"/>
      <c r="AA68" s="276"/>
      <c r="AB68" s="273"/>
    </row>
    <row r="69">
      <c r="A69" s="273"/>
      <c r="B69" s="273"/>
      <c r="C69" s="273"/>
      <c r="D69" s="273"/>
      <c r="E69" s="273"/>
      <c r="F69" s="273"/>
      <c r="AB69" s="273"/>
    </row>
    <row r="70" ht="36.75" customHeight="1">
      <c r="A70" s="273"/>
      <c r="B70" s="276"/>
      <c r="C70" s="276"/>
      <c r="D70" s="276"/>
      <c r="E70" s="276"/>
      <c r="F70" s="276"/>
      <c r="G70" s="276"/>
      <c r="H70" s="276"/>
      <c r="I70" s="276"/>
      <c r="J70" s="276"/>
      <c r="K70" s="276"/>
      <c r="L70" s="276"/>
      <c r="M70" s="276"/>
      <c r="N70" s="276"/>
      <c r="O70" s="276"/>
      <c r="P70" s="276"/>
      <c r="Q70" s="276"/>
      <c r="R70" s="276"/>
      <c r="S70" s="276"/>
      <c r="T70" s="276"/>
      <c r="U70" s="276"/>
      <c r="V70" s="276"/>
      <c r="W70" s="276"/>
      <c r="X70" s="276"/>
      <c r="Y70" s="276"/>
      <c r="Z70" s="276"/>
      <c r="AA70" s="276"/>
      <c r="AB70" s="273"/>
    </row>
    <row r="71">
      <c r="A71" s="273"/>
      <c r="B71" s="273"/>
      <c r="C71" s="273"/>
      <c r="D71" s="273"/>
      <c r="E71" s="273"/>
      <c r="F71" s="273"/>
      <c r="AB71" s="273"/>
    </row>
    <row r="72" ht="51" customHeight="1">
      <c r="A72" s="273"/>
      <c r="B72" s="276"/>
      <c r="C72" s="276"/>
      <c r="D72" s="276"/>
      <c r="E72" s="276"/>
      <c r="F72" s="276"/>
      <c r="G72" s="276"/>
      <c r="H72" s="276"/>
      <c r="I72" s="276"/>
      <c r="J72" s="276"/>
      <c r="K72" s="276"/>
      <c r="L72" s="276"/>
      <c r="M72" s="276"/>
      <c r="N72" s="276"/>
      <c r="O72" s="276"/>
      <c r="P72" s="276"/>
      <c r="Q72" s="276"/>
      <c r="R72" s="276"/>
      <c r="S72" s="276"/>
      <c r="T72" s="276"/>
      <c r="U72" s="276"/>
      <c r="V72" s="276"/>
      <c r="W72" s="276"/>
      <c r="X72" s="276"/>
      <c r="Y72" s="276"/>
      <c r="Z72" s="276"/>
      <c r="AA72" s="276"/>
      <c r="AB72" s="273"/>
    </row>
    <row r="73" ht="32.25" customHeight="1">
      <c r="A73" s="273"/>
      <c r="B73" s="276"/>
      <c r="C73" s="276"/>
      <c r="D73" s="276"/>
      <c r="E73" s="276"/>
      <c r="F73" s="276"/>
      <c r="G73" s="276"/>
      <c r="H73" s="276"/>
      <c r="I73" s="276"/>
      <c r="J73" s="276"/>
      <c r="K73" s="276"/>
      <c r="L73" s="276"/>
      <c r="M73" s="276"/>
      <c r="N73" s="276"/>
      <c r="O73" s="276"/>
      <c r="P73" s="276"/>
      <c r="Q73" s="276"/>
      <c r="R73" s="276"/>
      <c r="S73" s="276"/>
      <c r="T73" s="276"/>
      <c r="U73" s="276"/>
      <c r="V73" s="276"/>
      <c r="W73" s="276"/>
      <c r="X73" s="276"/>
      <c r="Y73" s="276"/>
      <c r="Z73" s="276"/>
      <c r="AA73" s="276"/>
      <c r="AB73" s="273"/>
    </row>
    <row r="74" ht="51.75" customHeight="1">
      <c r="A74" s="273"/>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3"/>
    </row>
    <row r="75" ht="21.75" customHeight="1">
      <c r="A75" s="273"/>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273"/>
    </row>
    <row r="76" ht="23.25" customHeight="1">
      <c r="A76" s="273"/>
      <c r="B76" s="273"/>
      <c r="C76" s="273"/>
      <c r="D76" s="273"/>
      <c r="E76" s="273"/>
      <c r="F76" s="273"/>
      <c r="AB76" s="273"/>
    </row>
    <row r="77" ht="18.75" customHeight="1">
      <c r="A77" s="273"/>
      <c r="B77" s="333"/>
      <c r="C77" s="333"/>
      <c r="D77" s="333"/>
      <c r="E77" s="333"/>
      <c r="F77" s="333"/>
      <c r="G77" s="333"/>
      <c r="H77" s="333"/>
      <c r="I77" s="333"/>
      <c r="J77" s="333"/>
      <c r="K77" s="333"/>
      <c r="L77" s="333"/>
      <c r="M77" s="333"/>
      <c r="N77" s="333"/>
      <c r="O77" s="333"/>
      <c r="P77" s="333"/>
      <c r="Q77" s="333"/>
      <c r="R77" s="333"/>
      <c r="S77" s="333"/>
      <c r="T77" s="333"/>
      <c r="U77" s="333"/>
      <c r="V77" s="333"/>
      <c r="W77" s="333"/>
      <c r="X77" s="333"/>
      <c r="Y77" s="333"/>
      <c r="Z77" s="333"/>
      <c r="AA77" s="333"/>
      <c r="AB77" s="273"/>
    </row>
    <row r="78">
      <c r="A78" s="273"/>
      <c r="B78" s="273"/>
      <c r="C78" s="273"/>
      <c r="D78" s="273"/>
      <c r="E78" s="273"/>
      <c r="F78" s="273"/>
      <c r="AB78" s="273"/>
    </row>
    <row r="79">
      <c r="A79" s="273"/>
      <c r="B79" s="273"/>
      <c r="C79" s="273"/>
      <c r="D79" s="273"/>
      <c r="E79" s="273"/>
      <c r="F79" s="273"/>
      <c r="AB79" s="273"/>
    </row>
    <row r="80">
      <c r="G80" s="273"/>
      <c r="H80" s="273"/>
      <c r="I80" s="273"/>
      <c r="J80" s="273"/>
      <c r="K80" s="273"/>
      <c r="L80" s="273"/>
      <c r="M80" s="273"/>
      <c r="N80" s="273"/>
      <c r="O80" s="273"/>
      <c r="P80" s="273"/>
      <c r="Q80" s="273"/>
      <c r="R80" s="273"/>
      <c r="S80" s="273"/>
      <c r="T80" s="273"/>
      <c r="U80" s="273"/>
      <c r="V80" s="273"/>
      <c r="W80" s="273"/>
      <c r="X80" s="273"/>
      <c r="Y80" s="273"/>
      <c r="Z80" s="273"/>
      <c r="AA80" s="273"/>
    </row>
    <row r="81">
      <c r="G81" s="273"/>
      <c r="H81" s="273"/>
      <c r="I81" s="273"/>
      <c r="J81" s="273"/>
      <c r="K81" s="273"/>
      <c r="L81" s="273"/>
      <c r="M81" s="273"/>
      <c r="N81" s="273"/>
      <c r="O81" s="273"/>
      <c r="P81" s="273"/>
      <c r="Q81" s="273"/>
      <c r="R81" s="273"/>
      <c r="S81" s="273"/>
      <c r="T81" s="273"/>
      <c r="U81" s="273"/>
      <c r="V81" s="273"/>
      <c r="W81" s="273"/>
      <c r="X81" s="273"/>
      <c r="Y81" s="273"/>
      <c r="Z81" s="273"/>
      <c r="AA81" s="273"/>
    </row>
    <row r="82">
      <c r="G82" s="273"/>
      <c r="H82" s="273"/>
      <c r="I82" s="273"/>
      <c r="J82" s="273"/>
      <c r="K82" s="273"/>
      <c r="L82" s="273"/>
      <c r="M82" s="273"/>
      <c r="N82" s="273"/>
      <c r="O82" s="273"/>
      <c r="P82" s="273"/>
      <c r="Q82" s="273"/>
      <c r="R82" s="273"/>
      <c r="S82" s="273"/>
      <c r="T82" s="273"/>
      <c r="U82" s="273"/>
      <c r="V82" s="273"/>
      <c r="W82" s="273"/>
      <c r="X82" s="273"/>
      <c r="Y82" s="273"/>
      <c r="Z82" s="273"/>
      <c r="AA82" s="273"/>
    </row>
    <row r="83">
      <c r="G83" s="273"/>
      <c r="H83" s="273"/>
      <c r="I83" s="273"/>
      <c r="J83" s="273"/>
      <c r="K83" s="273"/>
      <c r="L83" s="273"/>
      <c r="M83" s="273"/>
      <c r="N83" s="273"/>
      <c r="O83" s="273"/>
      <c r="P83" s="273"/>
      <c r="Q83" s="273"/>
      <c r="R83" s="273"/>
      <c r="S83" s="273"/>
      <c r="T83" s="273"/>
      <c r="U83" s="273"/>
      <c r="V83" s="273"/>
      <c r="W83" s="273"/>
      <c r="X83" s="273"/>
      <c r="Y83" s="273"/>
      <c r="Z83" s="273"/>
      <c r="AA83" s="273"/>
    </row>
    <row r="84">
      <c r="G84" s="273"/>
      <c r="H84" s="273"/>
      <c r="I84" s="273"/>
      <c r="J84" s="273"/>
      <c r="K84" s="273"/>
      <c r="L84" s="273"/>
      <c r="M84" s="273"/>
      <c r="N84" s="273"/>
      <c r="O84" s="273"/>
      <c r="P84" s="273"/>
      <c r="Q84" s="273"/>
      <c r="R84" s="273"/>
      <c r="S84" s="273"/>
      <c r="T84" s="273"/>
      <c r="U84" s="273"/>
      <c r="V84" s="273"/>
      <c r="W84" s="273"/>
      <c r="X84" s="273"/>
      <c r="Y84" s="273"/>
      <c r="Z84" s="273"/>
      <c r="AA84" s="273"/>
    </row>
    <row r="85">
      <c r="G85" s="273"/>
      <c r="H85" s="273"/>
      <c r="I85" s="273"/>
      <c r="J85" s="273"/>
      <c r="K85" s="273"/>
      <c r="L85" s="273"/>
      <c r="M85" s="273"/>
      <c r="N85" s="273"/>
      <c r="O85" s="273"/>
      <c r="P85" s="273"/>
      <c r="Q85" s="273"/>
      <c r="R85" s="273"/>
      <c r="S85" s="273"/>
      <c r="T85" s="273"/>
      <c r="U85" s="273"/>
      <c r="V85" s="273"/>
      <c r="W85" s="273"/>
      <c r="X85" s="273"/>
      <c r="Y85" s="273"/>
      <c r="Z85" s="273"/>
      <c r="AA85" s="273"/>
    </row>
    <row r="86">
      <c r="G86" s="273"/>
      <c r="H86" s="273"/>
      <c r="I86" s="273"/>
      <c r="J86" s="273"/>
      <c r="K86" s="273"/>
      <c r="L86" s="273"/>
      <c r="M86" s="273"/>
      <c r="N86" s="273"/>
      <c r="O86" s="273"/>
      <c r="P86" s="273"/>
      <c r="Q86" s="273"/>
      <c r="R86" s="273"/>
      <c r="S86" s="273"/>
      <c r="T86" s="273"/>
      <c r="U86" s="273"/>
      <c r="V86" s="273"/>
      <c r="W86" s="273"/>
      <c r="X86" s="273"/>
      <c r="Y86" s="273"/>
      <c r="Z86" s="273"/>
      <c r="AA86" s="273"/>
    </row>
    <row r="87">
      <c r="G87" s="273"/>
      <c r="H87" s="273"/>
      <c r="I87" s="273"/>
      <c r="J87" s="273"/>
      <c r="K87" s="273"/>
      <c r="L87" s="273"/>
      <c r="M87" s="273"/>
      <c r="N87" s="273"/>
      <c r="O87" s="273"/>
      <c r="P87" s="273"/>
      <c r="Q87" s="273"/>
      <c r="R87" s="273"/>
      <c r="S87" s="273"/>
      <c r="T87" s="273"/>
      <c r="U87" s="273"/>
      <c r="V87" s="273"/>
      <c r="W87" s="273"/>
      <c r="X87" s="273"/>
      <c r="Y87" s="273"/>
      <c r="Z87" s="273"/>
      <c r="AA87" s="273"/>
    </row>
    <row r="88">
      <c r="G88" s="273"/>
      <c r="H88" s="273"/>
      <c r="I88" s="273"/>
      <c r="J88" s="273"/>
      <c r="K88" s="273"/>
      <c r="L88" s="273"/>
      <c r="M88" s="273"/>
      <c r="N88" s="273"/>
      <c r="O88" s="273"/>
      <c r="P88" s="273"/>
      <c r="Q88" s="273"/>
      <c r="R88" s="273"/>
      <c r="S88" s="273"/>
      <c r="T88" s="273"/>
      <c r="U88" s="273"/>
      <c r="V88" s="273"/>
      <c r="W88" s="273"/>
      <c r="X88" s="273"/>
      <c r="Y88" s="273"/>
      <c r="Z88" s="273"/>
      <c r="AA88" s="273"/>
    </row>
    <row r="89">
      <c r="G89" s="273"/>
      <c r="H89" s="273"/>
      <c r="I89" s="273"/>
      <c r="J89" s="273"/>
      <c r="K89" s="273"/>
      <c r="L89" s="273"/>
      <c r="M89" s="273"/>
      <c r="N89" s="273"/>
      <c r="O89" s="273"/>
      <c r="P89" s="273"/>
      <c r="Q89" s="273"/>
      <c r="R89" s="273"/>
      <c r="S89" s="273"/>
      <c r="T89" s="273"/>
      <c r="U89" s="273"/>
      <c r="V89" s="273"/>
      <c r="W89" s="273"/>
      <c r="X89" s="273"/>
      <c r="Y89" s="273"/>
      <c r="Z89" s="273"/>
      <c r="AA89" s="273"/>
    </row>
    <row r="90">
      <c r="G90" s="273"/>
      <c r="H90" s="273"/>
      <c r="I90" s="273"/>
      <c r="J90" s="273"/>
      <c r="K90" s="273"/>
      <c r="L90" s="273"/>
      <c r="M90" s="273"/>
      <c r="N90" s="273"/>
      <c r="O90" s="273"/>
      <c r="P90" s="273"/>
      <c r="Q90" s="273"/>
      <c r="R90" s="273"/>
      <c r="S90" s="273"/>
      <c r="T90" s="273"/>
      <c r="U90" s="273"/>
      <c r="V90" s="273"/>
      <c r="W90" s="273"/>
      <c r="X90" s="273"/>
      <c r="Y90" s="273"/>
      <c r="Z90" s="273"/>
      <c r="AA90" s="273"/>
    </row>
    <row r="91">
      <c r="G91" s="273"/>
      <c r="H91" s="273"/>
      <c r="I91" s="273"/>
      <c r="J91" s="273"/>
      <c r="K91" s="273"/>
      <c r="L91" s="273"/>
      <c r="M91" s="273"/>
      <c r="N91" s="273"/>
      <c r="O91" s="273"/>
      <c r="P91" s="273"/>
      <c r="Q91" s="273"/>
      <c r="R91" s="273"/>
      <c r="S91" s="273"/>
      <c r="T91" s="273"/>
      <c r="U91" s="273"/>
      <c r="V91" s="273"/>
      <c r="W91" s="273"/>
      <c r="X91" s="273"/>
      <c r="Y91" s="273"/>
      <c r="Z91" s="273"/>
      <c r="AA91" s="273"/>
    </row>
    <row r="92">
      <c r="G92" s="273"/>
      <c r="H92" s="273"/>
      <c r="I92" s="273"/>
      <c r="J92" s="273"/>
      <c r="K92" s="273"/>
      <c r="L92" s="273"/>
      <c r="M92" s="273"/>
      <c r="N92" s="273"/>
      <c r="O92" s="273"/>
      <c r="P92" s="273"/>
      <c r="Q92" s="273"/>
      <c r="R92" s="273"/>
      <c r="S92" s="273"/>
      <c r="T92" s="273"/>
      <c r="U92" s="273"/>
      <c r="V92" s="273"/>
      <c r="W92" s="273"/>
      <c r="X92" s="273"/>
      <c r="Y92" s="273"/>
      <c r="Z92" s="273"/>
      <c r="AA92" s="273"/>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B66:Y66"/>
    <mergeCell ref="B68:Y68"/>
    <mergeCell ref="B70:Y70"/>
    <mergeCell ref="B72:Y72"/>
    <mergeCell ref="B73:Y73"/>
    <mergeCell ref="B74:Y74"/>
    <mergeCell ref="B75:Y75"/>
    <mergeCell ref="B77:Y77"/>
  </mergeCells>
  <printOptions headings="0" gridLines="0"/>
  <pageMargins left="0.39370078740157477" right="0.39370078740157477" top="0.78740157480314954" bottom="0.39370078740157477" header="0.31496062992125984" footer="0.31496062992125984"/>
  <pageSetup paperSize="8" scale="52" fitToWidth="1" fitToHeight="1" pageOrder="downThenOver" orientation="landscape" usePrinterDefaults="1" blackAndWhite="0" draft="0" cellComments="none" useFirstPageNumber="0" errors="displayed" horizontalDpi="600" verticalDpi="600" copies="1"/>
  <headerFooter differentFirst="1"/>
  <extLst>
    <ext xmlns:x14="http://schemas.microsoft.com/office/spreadsheetml/2009/9/main" uri="{78C0D931-6437-407d-A8EE-F0AAD7539E65}">
      <x14:conditionalFormattings>
        <x14:conditionalFormatting xmlns:xm="http://schemas.microsoft.com/office/excel/2006/main">
          <x14:cfRule type="cellIs" priority="35" operator="notEqual" id="{00F800A2-00DA-4655-9569-008900F00098}">
            <xm:f>0</xm:f>
            <x14:dxf>
              <font>
                <color indexed="2"/>
              </font>
            </x14:dxf>
          </x14:cfRule>
          <xm:sqref>T24:AB29 T31:AB64 M30 H30 O30:AB30</xm:sqref>
        </x14:conditionalFormatting>
        <x14:conditionalFormatting xmlns:xm="http://schemas.microsoft.com/office/excel/2006/main">
          <x14:cfRule type="cellIs" priority="34" operator="notEqual" id="{00C000AE-008D-4282-AA07-004D008400A2}">
            <xm:f>0</xm:f>
            <x14:dxf>
              <font>
                <color indexed="2"/>
              </font>
            </x14:dxf>
          </x14:cfRule>
          <xm:sqref>AC24:AC64</xm:sqref>
        </x14:conditionalFormatting>
        <x14:conditionalFormatting xmlns:xm="http://schemas.microsoft.com/office/excel/2006/main">
          <x14:cfRule type="cellIs" priority="33" operator="notEqual" id="{007D00CD-0097-4559-82A5-004B00E30080}">
            <xm:f>0</xm:f>
            <x14:dxf>
              <font>
                <color indexed="2"/>
              </font>
            </x14:dxf>
          </x14:cfRule>
          <xm:sqref>M24:M29 M31:M64 O31:S64 O24:S29</xm:sqref>
        </x14:conditionalFormatting>
        <x14:conditionalFormatting xmlns:xm="http://schemas.microsoft.com/office/excel/2006/main">
          <x14:cfRule type="cellIs" priority="32" operator="notEqual" id="{00560063-00FE-49BD-9558-000D00CC0067}">
            <xm:f>0</xm:f>
            <x14:dxf>
              <font>
                <color indexed="2"/>
              </font>
            </x14:dxf>
          </x14:cfRule>
          <xm:sqref>H24:H29 H31:H32 H34:H64</xm:sqref>
        </x14:conditionalFormatting>
        <x14:conditionalFormatting xmlns:xm="http://schemas.microsoft.com/office/excel/2006/main">
          <x14:cfRule type="cellIs" priority="31" operator="notEqual" id="{006A003C-00C6-4EC7-B469-002400ED00EE}">
            <xm:f>0</xm:f>
            <x14:dxf>
              <font>
                <color indexed="2"/>
              </font>
            </x14:dxf>
          </x14:cfRule>
          <xm:sqref>C24:C64</xm:sqref>
        </x14:conditionalFormatting>
        <x14:conditionalFormatting xmlns:xm="http://schemas.microsoft.com/office/excel/2006/main">
          <x14:cfRule type="cellIs" priority="30" operator="notEqual" id="{0097008D-00D2-4317-87FA-00240089004A}">
            <xm:f>0</xm:f>
            <x14:dxf>
              <font>
                <color indexed="2"/>
              </font>
            </x14:dxf>
          </x14:cfRule>
          <xm:sqref>G24:G64</xm:sqref>
        </x14:conditionalFormatting>
        <x14:conditionalFormatting xmlns:xm="http://schemas.microsoft.com/office/excel/2006/main">
          <x14:cfRule type="cellIs" priority="29" operator="notEqual" id="{00D7008B-006B-4570-AC23-009E00D900B5}">
            <xm:f>0</xm:f>
            <x14:dxf>
              <font>
                <color indexed="2"/>
              </font>
            </x14:dxf>
          </x14:cfRule>
          <xm:sqref>L30</xm:sqref>
        </x14:conditionalFormatting>
        <x14:conditionalFormatting xmlns:xm="http://schemas.microsoft.com/office/excel/2006/main">
          <x14:cfRule type="cellIs" priority="28" operator="notEqual" id="{0085004A-00A6-4596-9930-004200980037}">
            <xm:f>0</xm:f>
            <x14:dxf>
              <font>
                <color indexed="2"/>
              </font>
            </x14:dxf>
          </x14:cfRule>
          <xm:sqref>L24:L26 L31:L32 L34:L64 L28:L29</xm:sqref>
        </x14:conditionalFormatting>
        <x14:conditionalFormatting xmlns:xm="http://schemas.microsoft.com/office/excel/2006/main">
          <x14:cfRule type="cellIs" priority="25" operator="notEqual" id="{008000C4-0005-4435-ACC6-00C9006F0093}">
            <xm:f>0</xm:f>
            <x14:dxf>
              <font>
                <color indexed="2"/>
              </font>
            </x14:dxf>
          </x14:cfRule>
          <xm:sqref>H33</xm:sqref>
        </x14:conditionalFormatting>
        <x14:conditionalFormatting xmlns:xm="http://schemas.microsoft.com/office/excel/2006/main">
          <x14:cfRule type="cellIs" priority="24" operator="notEqual" id="{006F003D-00DA-48BA-ACE1-004D00E8008E}">
            <xm:f>0</xm:f>
            <x14:dxf>
              <font>
                <color indexed="2"/>
              </font>
            </x14:dxf>
          </x14:cfRule>
          <xm:sqref>L33</xm:sqref>
        </x14:conditionalFormatting>
        <x14:conditionalFormatting xmlns:xm="http://schemas.microsoft.com/office/excel/2006/main">
          <x14:cfRule type="cellIs" priority="23" operator="notEqual" id="{007D00FA-0009-4646-B5C8-007D00DB00B3}">
            <xm:f>0</xm:f>
            <x14:dxf>
              <font>
                <color indexed="2"/>
              </font>
            </x14:dxf>
          </x14:cfRule>
          <xm:sqref>L27</xm:sqref>
        </x14:conditionalFormatting>
        <x14:conditionalFormatting xmlns:xm="http://schemas.microsoft.com/office/excel/2006/main">
          <x14:cfRule type="cellIs" priority="22" operator="notEqual" id="{007600BD-00BC-4DE3-B860-0071003D00A1}">
            <xm:f>0</xm:f>
            <x14:dxf>
              <font>
                <color indexed="2"/>
              </font>
            </x14:dxf>
          </x14:cfRule>
          <xm:sqref>N30</xm:sqref>
        </x14:conditionalFormatting>
        <x14:conditionalFormatting xmlns:xm="http://schemas.microsoft.com/office/excel/2006/main">
          <x14:cfRule type="cellIs" priority="21" operator="notEqual" id="{001900E0-0095-458B-A13D-00D00086002B}">
            <xm:f>0</xm:f>
            <x14:dxf>
              <font>
                <color indexed="2"/>
              </font>
            </x14:dxf>
          </x14:cfRule>
          <xm:sqref>N31:N64 N24:N29</xm:sqref>
        </x14:conditionalFormatting>
        <x14:conditionalFormatting xmlns:xm="http://schemas.microsoft.com/office/excel/2006/main">
          <x14:cfRule type="cellIs" priority="19" operator="notEqual" id="{00BB00A7-00FC-4408-9D1C-00BF002D007D}">
            <xm:f>0</xm:f>
            <x14:dxf>
              <font>
                <color indexed="2"/>
              </font>
            </x14:dxf>
          </x14:cfRule>
          <xm:sqref>J35:J64</xm:sqref>
        </x14:conditionalFormatting>
        <x14:conditionalFormatting xmlns:xm="http://schemas.microsoft.com/office/excel/2006/main">
          <x14:cfRule type="cellIs" priority="18" operator="notEqual" id="{00CF009A-00D9-4A2E-B9BF-00DF002500D7}">
            <xm:f>0</xm:f>
            <x14:dxf>
              <font>
                <color indexed="2"/>
              </font>
            </x14:dxf>
          </x14:cfRule>
          <xm:sqref>D58:D64 D51 D43 D35 D25:D30 E30</xm:sqref>
        </x14:conditionalFormatting>
        <x14:conditionalFormatting xmlns:xm="http://schemas.microsoft.com/office/excel/2006/main">
          <x14:cfRule type="cellIs" priority="17" operator="notEqual" id="{00F2006F-00C4-4EC7-8570-0007000B0016}">
            <xm:f>0</xm:f>
            <x14:dxf>
              <font>
                <color indexed="2"/>
              </font>
            </x14:dxf>
          </x14:cfRule>
          <xm:sqref>D24</xm:sqref>
        </x14:conditionalFormatting>
        <x14:conditionalFormatting xmlns:xm="http://schemas.microsoft.com/office/excel/2006/main">
          <x14:cfRule type="cellIs" priority="16" operator="notEqual" id="{005200EF-0033-4AD5-9DF8-00530040004A}">
            <xm:f>0</xm:f>
            <x14:dxf>
              <font>
                <color indexed="2"/>
              </font>
            </x14:dxf>
          </x14:cfRule>
          <xm:sqref>D24</xm:sqref>
        </x14:conditionalFormatting>
        <x14:conditionalFormatting xmlns:xm="http://schemas.microsoft.com/office/excel/2006/main">
          <x14:cfRule type="cellIs" priority="15" operator="notEqual" id="{00810024-0032-42AA-B5B3-008A00AE0061}">
            <xm:f>0</xm:f>
            <x14:dxf>
              <font>
                <color indexed="2"/>
              </font>
            </x14:dxf>
          </x14:cfRule>
          <xm:sqref>D53:D57</xm:sqref>
        </x14:conditionalFormatting>
        <x14:conditionalFormatting xmlns:xm="http://schemas.microsoft.com/office/excel/2006/main">
          <x14:cfRule type="cellIs" priority="14" operator="notEqual" id="{00F30054-0038-4EDD-A6C3-009E00030057}">
            <xm:f>0</xm:f>
            <x14:dxf>
              <font>
                <color indexed="2"/>
              </font>
            </x14:dxf>
          </x14:cfRule>
          <xm:sqref>D52</xm:sqref>
        </x14:conditionalFormatting>
        <x14:conditionalFormatting xmlns:xm="http://schemas.microsoft.com/office/excel/2006/main">
          <x14:cfRule type="cellIs" priority="13" operator="notEqual" id="{006B00FD-005C-4620-953A-00ED005C0043}">
            <xm:f>0</xm:f>
            <x14:dxf>
              <font>
                <color indexed="2"/>
              </font>
            </x14:dxf>
          </x14:cfRule>
          <xm:sqref>D31:D34</xm:sqref>
        </x14:conditionalFormatting>
        <x14:conditionalFormatting xmlns:xm="http://schemas.microsoft.com/office/excel/2006/main">
          <x14:cfRule type="cellIs" priority="12" operator="notEqual" id="{00E500C4-002F-4384-BBF0-00400050009C}">
            <xm:f>0</xm:f>
            <x14:dxf>
              <font>
                <color indexed="2"/>
              </font>
            </x14:dxf>
          </x14:cfRule>
          <xm:sqref>D44:D50</xm:sqref>
        </x14:conditionalFormatting>
        <x14:conditionalFormatting xmlns:xm="http://schemas.microsoft.com/office/excel/2006/main">
          <x14:cfRule type="cellIs" priority="11" operator="notEqual" id="{00D70008-0072-4780-8242-004E004E00DD}">
            <xm:f>0</xm:f>
            <x14:dxf>
              <font>
                <color indexed="2"/>
              </font>
            </x14:dxf>
          </x14:cfRule>
          <xm:sqref>D36:D42</xm:sqref>
        </x14:conditionalFormatting>
        <x14:conditionalFormatting xmlns:xm="http://schemas.microsoft.com/office/excel/2006/main">
          <x14:cfRule type="cellIs" priority="10" operator="notEqual" id="{00220046-00B1-42DE-A543-005C00A60076}">
            <xm:f>0</xm:f>
            <x14:dxf>
              <font>
                <color indexed="2"/>
              </font>
            </x14:dxf>
          </x14:cfRule>
          <xm:sqref>E24:E29 E31:E64</xm:sqref>
        </x14:conditionalFormatting>
        <x14:conditionalFormatting xmlns:xm="http://schemas.microsoft.com/office/excel/2006/main">
          <x14:cfRule type="cellIs" priority="9" operator="notEqual" id="{002C0098-002A-4790-BB22-002D0033000D}">
            <xm:f>0</xm:f>
            <x14:dxf>
              <font>
                <color indexed="2"/>
              </font>
            </x14:dxf>
          </x14:cfRule>
          <xm:sqref>J30</xm:sqref>
        </x14:conditionalFormatting>
        <x14:conditionalFormatting xmlns:xm="http://schemas.microsoft.com/office/excel/2006/main">
          <x14:cfRule type="cellIs" priority="8" operator="notEqual" id="{00E600E4-0062-4308-A0D8-009E00D9007B}">
            <xm:f>0</xm:f>
            <x14:dxf>
              <font>
                <color indexed="2"/>
              </font>
            </x14:dxf>
          </x14:cfRule>
          <xm:sqref>J24:J29 J31:J34</xm:sqref>
        </x14:conditionalFormatting>
        <x14:conditionalFormatting xmlns:xm="http://schemas.microsoft.com/office/excel/2006/main">
          <x14:cfRule type="cellIs" priority="7" operator="notEqual" id="{001A0008-0076-4EA4-A0A0-006D003200B0}">
            <xm:f>0</xm:f>
            <x14:dxf>
              <font>
                <color indexed="2"/>
              </font>
            </x14:dxf>
          </x14:cfRule>
          <xm:sqref>K30</xm:sqref>
        </x14:conditionalFormatting>
        <x14:conditionalFormatting xmlns:xm="http://schemas.microsoft.com/office/excel/2006/main">
          <x14:cfRule type="cellIs" priority="6" operator="notEqual" id="{0023001D-00B4-4016-AB89-006D0065001C}">
            <xm:f>0</xm:f>
            <x14:dxf>
              <font>
                <color indexed="2"/>
              </font>
            </x14:dxf>
          </x14:cfRule>
          <xm:sqref>K24:K29 K31:K64</xm:sqref>
        </x14:conditionalFormatting>
        <x14:conditionalFormatting xmlns:xm="http://schemas.microsoft.com/office/excel/2006/main">
          <x14:cfRule type="cellIs" priority="5" operator="notEqual" id="{00EF00A4-00E9-4374-AE07-0050004A00E7}">
            <xm:f>0</xm:f>
            <x14:dxf>
              <font>
                <color indexed="2"/>
              </font>
            </x14:dxf>
          </x14:cfRule>
          <xm:sqref>I30</xm:sqref>
        </x14:conditionalFormatting>
        <x14:conditionalFormatting xmlns:xm="http://schemas.microsoft.com/office/excel/2006/main">
          <x14:cfRule type="cellIs" priority="4" operator="notEqual" id="{005400B0-00D2-49A4-9449-00EE004200C2}">
            <xm:f>0</xm:f>
            <x14:dxf>
              <font>
                <color indexed="2"/>
              </font>
            </x14:dxf>
          </x14:cfRule>
          <xm:sqref>I24:I29 I31:I64</xm:sqref>
        </x14:conditionalFormatting>
        <x14:conditionalFormatting xmlns:xm="http://schemas.microsoft.com/office/excel/2006/main">
          <x14:cfRule type="cellIs" priority="3" operator="greaterThan" id="{00B000C3-008E-4994-B923-0085001E0004}">
            <xm:f>0</xm:f>
            <x14:dxf>
              <font>
                <color indexed="2"/>
              </font>
            </x14:dxf>
          </x14:cfRule>
          <xm:sqref>F30</xm:sqref>
        </x14:conditionalFormatting>
        <x14:conditionalFormatting xmlns:xm="http://schemas.microsoft.com/office/excel/2006/main">
          <x14:cfRule type="cellIs" priority="2" operator="notEqual" id="{00CC002C-00C8-4DE5-BF0D-00AB003100F3}">
            <xm:f>0</xm:f>
            <x14:dxf>
              <font>
                <color indexed="2"/>
              </font>
            </x14:dxf>
          </x14:cfRule>
          <xm:sqref>F30</xm:sqref>
        </x14:conditionalFormatting>
        <x14:conditionalFormatting xmlns:xm="http://schemas.microsoft.com/office/excel/2006/main">
          <x14:cfRule type="cellIs" priority="1" operator="notEqual" id="{00270076-00E8-4A65-9C1D-0044007C0012}">
            <xm:f>0</xm:f>
            <x14:dxf>
              <font>
                <color indexed="2"/>
              </font>
            </x14:dxf>
          </x14:cfRule>
          <xm:sqref>F24:F29 F31:F64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0" zoomScale="85" workbookViewId="0">
      <selection activeCell="AT26" activeCellId="0" sqref="AT26"/>
    </sheetView>
  </sheetViews>
  <sheetFormatPr defaultColWidth="9.140625" defaultRowHeight="14.25"/>
  <cols>
    <col customWidth="1" min="1" max="1" style="90" width="6.140625"/>
    <col customWidth="1" min="2" max="2" style="90" width="23.140625"/>
    <col customWidth="1" min="3" max="3" style="90" width="13.85546875"/>
    <col customWidth="1" min="4" max="4" style="90" width="15.140625"/>
    <col customWidth="1" min="5" max="12" style="90" width="7.7109375"/>
    <col customWidth="1" min="13" max="13" style="90" width="10.7109375"/>
    <col customWidth="1" min="14" max="14" style="90" width="28.7109375"/>
    <col customWidth="1" min="15" max="15" style="90" width="10.7109375"/>
    <col customWidth="1" min="16" max="17" style="90" width="13.42578125"/>
    <col customWidth="1" min="18" max="18" style="90" width="17"/>
    <col customWidth="1" min="19" max="20" style="90" width="9.7109375"/>
    <col customWidth="1" min="21" max="21" style="90" width="11.42578125"/>
    <col customWidth="1" min="22" max="22" style="90" width="12.7109375"/>
    <col customWidth="1" min="23" max="23" style="90" width="21.42578125"/>
    <col customWidth="1" min="24" max="24" style="90" width="10.7109375"/>
    <col customWidth="1" min="25" max="25" style="90" width="18.7109375"/>
    <col customWidth="1" min="26" max="26" style="90" width="7.7109375"/>
    <col customWidth="1" min="27" max="27" style="90" width="10.7109375"/>
    <col customWidth="1" min="28" max="28" style="90" width="12.5703125"/>
    <col customWidth="1" min="29" max="30" style="90" width="10.7109375"/>
    <col customWidth="1" min="31" max="31" style="90" width="15.85546875"/>
    <col customWidth="1" min="32" max="32" style="90" width="11.7109375"/>
    <col customWidth="1" min="33" max="33" style="90" width="11.5703125"/>
    <col customWidth="1" min="34" max="35" style="90" width="9.7109375"/>
    <col customWidth="1" min="36" max="36" style="90" width="11.7109375"/>
    <col customWidth="1" min="37" max="37" style="90" width="12"/>
    <col customWidth="1" min="38" max="38" style="90" width="12.28515625"/>
    <col customWidth="1" min="39" max="41" style="90" width="9.7109375"/>
    <col customWidth="1" min="42" max="42" style="90" width="12.42578125"/>
    <col customWidth="1" min="43" max="43" style="90" width="12"/>
    <col customWidth="1" min="44" max="44" style="90" width="14.140625"/>
    <col customWidth="1" min="45" max="45" style="90" width="13.28515625"/>
    <col customWidth="1" min="46" max="46" style="90" width="14.42578125"/>
    <col customWidth="1" min="47" max="47" style="90" width="10.7109375"/>
    <col customWidth="1" min="48" max="48" style="90" width="15.7109375"/>
    <col min="49" max="16384" style="90" width="9.140625"/>
  </cols>
  <sheetData>
    <row r="1" ht="17.25">
      <c r="AV1" s="4" t="s">
        <v>0</v>
      </c>
    </row>
    <row r="2" ht="17.25">
      <c r="AV2" s="5" t="s">
        <v>1</v>
      </c>
    </row>
    <row r="3" ht="17.25">
      <c r="AV3" s="5" t="s">
        <v>2</v>
      </c>
    </row>
    <row r="4" ht="17.25">
      <c r="AV4" s="5"/>
    </row>
    <row r="5" ht="18.75" customHeight="1">
      <c r="A5" s="7" t="str">
        <f>'1. паспорт местоположение'!A5:C5</f>
        <v xml:space="preserve">Год раскрытия информации: 2025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ht="17.25">
      <c r="AV6" s="5"/>
    </row>
    <row r="7" ht="17.25">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row>
    <row r="8" ht="17.25">
      <c r="A8" s="12"/>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row>
    <row r="9">
      <c r="A9" s="33" t="str">
        <f>'1. паспорт местоположение'!A9:C9</f>
        <v xml:space="preserve">Акционерное общество "Россети Янтарь" ДЗО  ПАО "Россети"</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row>
    <row r="10" ht="15">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ht="17.2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row>
    <row r="12">
      <c r="A12" s="33" t="str">
        <f>'1. паспорт местоположение'!A12:C12</f>
        <v>N_НМА15-2</v>
      </c>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row>
    <row r="13" ht="15">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row>
    <row r="14" ht="17.2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ht="43.5" customHeight="1">
      <c r="A15" s="34" t="str">
        <f>'1. паспорт местоположение'!A15</f>
        <v xml:space="preserve">Развитие функционала технологической интеграционной платформы АО "Россети Янтарь" с внедрением дополнительных потоков (2 этап)</v>
      </c>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row>
    <row r="16" ht="15">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row>
    <row r="17">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row>
    <row r="18" ht="14.25" customHeight="1">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row>
    <row r="19">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row>
    <row r="20" s="90" customFormat="1">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90" customFormat="1">
      <c r="A21" s="336" t="s">
        <v>473</v>
      </c>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6"/>
      <c r="AN21" s="336"/>
      <c r="AO21" s="336"/>
      <c r="AP21" s="336"/>
      <c r="AQ21" s="336"/>
      <c r="AR21" s="336"/>
      <c r="AS21" s="336"/>
      <c r="AT21" s="336"/>
      <c r="AU21" s="336"/>
      <c r="AV21" s="336"/>
    </row>
    <row r="22" s="90" customFormat="1" ht="58.5" customHeight="1">
      <c r="A22" s="337" t="s">
        <v>474</v>
      </c>
      <c r="B22" s="338" t="s">
        <v>475</v>
      </c>
      <c r="C22" s="337" t="s">
        <v>476</v>
      </c>
      <c r="D22" s="337" t="s">
        <v>477</v>
      </c>
      <c r="E22" s="339" t="s">
        <v>478</v>
      </c>
      <c r="F22" s="340"/>
      <c r="G22" s="340"/>
      <c r="H22" s="340"/>
      <c r="I22" s="340"/>
      <c r="J22" s="340"/>
      <c r="K22" s="340"/>
      <c r="L22" s="341"/>
      <c r="M22" s="337" t="s">
        <v>479</v>
      </c>
      <c r="N22" s="337" t="s">
        <v>480</v>
      </c>
      <c r="O22" s="337" t="s">
        <v>481</v>
      </c>
      <c r="P22" s="342" t="s">
        <v>482</v>
      </c>
      <c r="Q22" s="342" t="s">
        <v>483</v>
      </c>
      <c r="R22" s="342" t="s">
        <v>484</v>
      </c>
      <c r="S22" s="342" t="s">
        <v>485</v>
      </c>
      <c r="T22" s="342"/>
      <c r="U22" s="343" t="s">
        <v>486</v>
      </c>
      <c r="V22" s="343" t="s">
        <v>487</v>
      </c>
      <c r="W22" s="342" t="s">
        <v>488</v>
      </c>
      <c r="X22" s="342" t="s">
        <v>489</v>
      </c>
      <c r="Y22" s="342" t="s">
        <v>490</v>
      </c>
      <c r="Z22" s="344" t="s">
        <v>491</v>
      </c>
      <c r="AA22" s="342" t="s">
        <v>492</v>
      </c>
      <c r="AB22" s="342" t="s">
        <v>493</v>
      </c>
      <c r="AC22" s="342" t="s">
        <v>494</v>
      </c>
      <c r="AD22" s="342" t="s">
        <v>495</v>
      </c>
      <c r="AE22" s="342" t="s">
        <v>496</v>
      </c>
      <c r="AF22" s="342" t="s">
        <v>497</v>
      </c>
      <c r="AG22" s="342"/>
      <c r="AH22" s="342"/>
      <c r="AI22" s="342"/>
      <c r="AJ22" s="342"/>
      <c r="AK22" s="342"/>
      <c r="AL22" s="342" t="s">
        <v>498</v>
      </c>
      <c r="AM22" s="342"/>
      <c r="AN22" s="342"/>
      <c r="AO22" s="342"/>
      <c r="AP22" s="342" t="s">
        <v>499</v>
      </c>
      <c r="AQ22" s="342"/>
      <c r="AR22" s="342" t="s">
        <v>500</v>
      </c>
      <c r="AS22" s="342" t="s">
        <v>501</v>
      </c>
      <c r="AT22" s="342" t="s">
        <v>502</v>
      </c>
      <c r="AU22" s="342" t="s">
        <v>503</v>
      </c>
      <c r="AV22" s="345" t="s">
        <v>504</v>
      </c>
    </row>
    <row r="23" s="90" customFormat="1" ht="64.5" customHeight="1">
      <c r="A23" s="346"/>
      <c r="B23" s="347"/>
      <c r="C23" s="346"/>
      <c r="D23" s="346"/>
      <c r="E23" s="348" t="s">
        <v>505</v>
      </c>
      <c r="F23" s="349" t="s">
        <v>456</v>
      </c>
      <c r="G23" s="349" t="s">
        <v>458</v>
      </c>
      <c r="H23" s="349" t="s">
        <v>460</v>
      </c>
      <c r="I23" s="350" t="s">
        <v>506</v>
      </c>
      <c r="J23" s="350" t="s">
        <v>507</v>
      </c>
      <c r="K23" s="350" t="s">
        <v>508</v>
      </c>
      <c r="L23" s="349" t="s">
        <v>509</v>
      </c>
      <c r="M23" s="346"/>
      <c r="N23" s="346"/>
      <c r="O23" s="346"/>
      <c r="P23" s="342"/>
      <c r="Q23" s="342"/>
      <c r="R23" s="342"/>
      <c r="S23" s="351" t="s">
        <v>330</v>
      </c>
      <c r="T23" s="351" t="s">
        <v>331</v>
      </c>
      <c r="U23" s="343"/>
      <c r="V23" s="343"/>
      <c r="W23" s="342"/>
      <c r="X23" s="342"/>
      <c r="Y23" s="342"/>
      <c r="Z23" s="342"/>
      <c r="AA23" s="342"/>
      <c r="AB23" s="342"/>
      <c r="AC23" s="342"/>
      <c r="AD23" s="342"/>
      <c r="AE23" s="342"/>
      <c r="AF23" s="342" t="s">
        <v>510</v>
      </c>
      <c r="AG23" s="342"/>
      <c r="AH23" s="342" t="s">
        <v>511</v>
      </c>
      <c r="AI23" s="342"/>
      <c r="AJ23" s="337" t="s">
        <v>512</v>
      </c>
      <c r="AK23" s="337" t="s">
        <v>513</v>
      </c>
      <c r="AL23" s="337" t="s">
        <v>514</v>
      </c>
      <c r="AM23" s="337" t="s">
        <v>515</v>
      </c>
      <c r="AN23" s="337" t="s">
        <v>516</v>
      </c>
      <c r="AO23" s="337" t="s">
        <v>517</v>
      </c>
      <c r="AP23" s="337" t="s">
        <v>518</v>
      </c>
      <c r="AQ23" s="352" t="s">
        <v>331</v>
      </c>
      <c r="AR23" s="342"/>
      <c r="AS23" s="342"/>
      <c r="AT23" s="342"/>
      <c r="AU23" s="342"/>
      <c r="AV23" s="353"/>
    </row>
    <row r="24" s="90" customFormat="1" ht="96.75" customHeight="1">
      <c r="A24" s="354"/>
      <c r="B24" s="355"/>
      <c r="C24" s="354"/>
      <c r="D24" s="354"/>
      <c r="E24" s="356"/>
      <c r="F24" s="357"/>
      <c r="G24" s="357"/>
      <c r="H24" s="357"/>
      <c r="I24" s="358"/>
      <c r="J24" s="358"/>
      <c r="K24" s="358"/>
      <c r="L24" s="357"/>
      <c r="M24" s="354"/>
      <c r="N24" s="354"/>
      <c r="O24" s="354"/>
      <c r="P24" s="342"/>
      <c r="Q24" s="342"/>
      <c r="R24" s="342"/>
      <c r="S24" s="359"/>
      <c r="T24" s="359"/>
      <c r="U24" s="343"/>
      <c r="V24" s="343"/>
      <c r="W24" s="342"/>
      <c r="X24" s="342"/>
      <c r="Y24" s="342"/>
      <c r="Z24" s="342"/>
      <c r="AA24" s="342"/>
      <c r="AB24" s="342"/>
      <c r="AC24" s="342"/>
      <c r="AD24" s="342"/>
      <c r="AE24" s="342"/>
      <c r="AF24" s="342" t="s">
        <v>519</v>
      </c>
      <c r="AG24" s="342" t="s">
        <v>520</v>
      </c>
      <c r="AH24" s="360" t="s">
        <v>330</v>
      </c>
      <c r="AI24" s="360" t="s">
        <v>331</v>
      </c>
      <c r="AJ24" s="354"/>
      <c r="AK24" s="354"/>
      <c r="AL24" s="354"/>
      <c r="AM24" s="354"/>
      <c r="AN24" s="354"/>
      <c r="AO24" s="354"/>
      <c r="AP24" s="354"/>
      <c r="AQ24" s="361"/>
      <c r="AR24" s="342"/>
      <c r="AS24" s="342"/>
      <c r="AT24" s="342"/>
      <c r="AU24" s="342"/>
      <c r="AV24" s="353"/>
    </row>
    <row r="25" s="362" customFormat="1" ht="11.25">
      <c r="A25" s="363">
        <v>1</v>
      </c>
      <c r="B25" s="363">
        <v>2</v>
      </c>
      <c r="C25" s="363">
        <v>4</v>
      </c>
      <c r="D25" s="363">
        <v>5</v>
      </c>
      <c r="E25" s="363">
        <v>6</v>
      </c>
      <c r="F25" s="363">
        <f>E25+1</f>
        <v>7</v>
      </c>
      <c r="G25" s="363">
        <f t="shared" ref="G25:H25" si="73">F25+1</f>
        <v>8</v>
      </c>
      <c r="H25" s="363">
        <f t="shared" si="73"/>
        <v>9</v>
      </c>
      <c r="I25" s="363">
        <f>H25+1</f>
        <v>10</v>
      </c>
      <c r="J25" s="363">
        <f>I25+1</f>
        <v>11</v>
      </c>
      <c r="K25" s="363">
        <f>J25+1</f>
        <v>12</v>
      </c>
      <c r="L25" s="363">
        <f>K25+1</f>
        <v>13</v>
      </c>
      <c r="M25" s="363">
        <f>L25+1</f>
        <v>14</v>
      </c>
      <c r="N25" s="363">
        <f>M25+1</f>
        <v>15</v>
      </c>
      <c r="O25" s="363">
        <f>N25+1</f>
        <v>16</v>
      </c>
      <c r="P25" s="363">
        <f>O25+1</f>
        <v>17</v>
      </c>
      <c r="Q25" s="363">
        <f>P25+1</f>
        <v>18</v>
      </c>
      <c r="R25" s="363">
        <f>Q25+1</f>
        <v>19</v>
      </c>
      <c r="S25" s="363">
        <f>R25+1</f>
        <v>20</v>
      </c>
      <c r="T25" s="363">
        <f>S25+1</f>
        <v>21</v>
      </c>
      <c r="U25" s="363">
        <f>T25+1</f>
        <v>22</v>
      </c>
      <c r="V25" s="363">
        <f>U25+1</f>
        <v>23</v>
      </c>
      <c r="W25" s="363">
        <f>V25+1</f>
        <v>24</v>
      </c>
      <c r="X25" s="363">
        <f>W25+1</f>
        <v>25</v>
      </c>
      <c r="Y25" s="363">
        <f>X25+1</f>
        <v>26</v>
      </c>
      <c r="Z25" s="363">
        <f>Y25+1</f>
        <v>27</v>
      </c>
      <c r="AA25" s="363">
        <f>Z25+1</f>
        <v>28</v>
      </c>
      <c r="AB25" s="363">
        <f>AA25+1</f>
        <v>29</v>
      </c>
      <c r="AC25" s="363">
        <f>AB25+1</f>
        <v>30</v>
      </c>
      <c r="AD25" s="363">
        <f>AC25+1</f>
        <v>31</v>
      </c>
      <c r="AE25" s="363">
        <f>AD25+1</f>
        <v>32</v>
      </c>
      <c r="AF25" s="363">
        <f>AE25+1</f>
        <v>33</v>
      </c>
      <c r="AG25" s="363">
        <f>AF25+1</f>
        <v>34</v>
      </c>
      <c r="AH25" s="363">
        <f>AG25+1</f>
        <v>35</v>
      </c>
      <c r="AI25" s="363">
        <f>AH25+1</f>
        <v>36</v>
      </c>
      <c r="AJ25" s="363">
        <f>AI25+1</f>
        <v>37</v>
      </c>
      <c r="AK25" s="363">
        <f>AJ25+1</f>
        <v>38</v>
      </c>
      <c r="AL25" s="363">
        <f>AK25+1</f>
        <v>39</v>
      </c>
      <c r="AM25" s="363">
        <f>AL25+1</f>
        <v>40</v>
      </c>
      <c r="AN25" s="363">
        <f>AM25+1</f>
        <v>41</v>
      </c>
      <c r="AO25" s="363">
        <f>AN25+1</f>
        <v>42</v>
      </c>
      <c r="AP25" s="363">
        <f>AO25+1</f>
        <v>43</v>
      </c>
      <c r="AQ25" s="363">
        <f>AP25+1</f>
        <v>44</v>
      </c>
      <c r="AR25" s="363">
        <f>AQ25+1</f>
        <v>45</v>
      </c>
      <c r="AS25" s="363">
        <f>AR25+1</f>
        <v>46</v>
      </c>
      <c r="AT25" s="363">
        <f>AS25+1</f>
        <v>47</v>
      </c>
      <c r="AU25" s="363">
        <f>AT25+1</f>
        <v>48</v>
      </c>
      <c r="AV25" s="363">
        <f>AU25+1</f>
        <v>49</v>
      </c>
    </row>
    <row r="26" s="364" customFormat="1" ht="78.75" customHeight="1">
      <c r="A26" s="365">
        <v>1</v>
      </c>
      <c r="B26" s="366" t="s">
        <v>521</v>
      </c>
      <c r="C26" s="366"/>
      <c r="D26" s="367">
        <f>'6.1. Паспорт сетевой график'!H53</f>
        <v>46022</v>
      </c>
      <c r="E26" s="368"/>
      <c r="F26" s="368"/>
      <c r="G26" s="368"/>
      <c r="H26" s="368"/>
      <c r="I26" s="368"/>
      <c r="J26" s="368"/>
      <c r="K26" s="368"/>
      <c r="L26" s="368">
        <v>1</v>
      </c>
      <c r="M26" s="369" t="s">
        <v>522</v>
      </c>
      <c r="N26" s="369" t="s">
        <v>523</v>
      </c>
      <c r="O26" s="369" t="s">
        <v>521</v>
      </c>
      <c r="P26" s="370">
        <v>24968.714520000001</v>
      </c>
      <c r="Q26" s="369" t="s">
        <v>524</v>
      </c>
      <c r="R26" s="370">
        <f>P26</f>
        <v>24968.714520000001</v>
      </c>
      <c r="S26" s="369"/>
      <c r="T26" s="369" t="s">
        <v>525</v>
      </c>
      <c r="U26" s="371">
        <v>1</v>
      </c>
      <c r="V26" s="371">
        <v>1</v>
      </c>
      <c r="W26" s="369" t="s">
        <v>526</v>
      </c>
      <c r="X26" s="372">
        <f>R26</f>
        <v>24968.714520000001</v>
      </c>
      <c r="Y26" s="366"/>
      <c r="Z26" s="373"/>
      <c r="AA26" s="370"/>
      <c r="AB26" s="370">
        <f>X26</f>
        <v>24968.714520000001</v>
      </c>
      <c r="AC26" s="369" t="s">
        <v>526</v>
      </c>
      <c r="AD26" s="370">
        <f>'8. Общие сведения'!B51*1000</f>
        <v>29962.457430000002</v>
      </c>
      <c r="AE26" s="370"/>
      <c r="AF26" s="368"/>
      <c r="AG26" s="366"/>
      <c r="AH26" s="373"/>
      <c r="AI26" s="374"/>
      <c r="AJ26" s="374"/>
      <c r="AK26" s="374"/>
      <c r="AL26" s="374"/>
      <c r="AM26" s="374"/>
      <c r="AN26" s="374"/>
      <c r="AO26" s="374"/>
      <c r="AP26" s="374">
        <v>45275</v>
      </c>
      <c r="AQ26" s="374">
        <v>45275</v>
      </c>
      <c r="AR26" s="374">
        <v>45275</v>
      </c>
      <c r="AS26" s="374">
        <v>45275</v>
      </c>
      <c r="AT26" s="374">
        <v>46001</v>
      </c>
      <c r="AU26" s="374"/>
      <c r="AV26" s="374"/>
    </row>
    <row r="27" s="362" customFormat="1" ht="12.75">
      <c r="A27" s="375"/>
      <c r="B27" s="376"/>
      <c r="C27" s="376"/>
      <c r="D27" s="377"/>
      <c r="E27" s="378"/>
      <c r="F27" s="378"/>
      <c r="G27" s="378"/>
      <c r="H27" s="378"/>
      <c r="I27" s="378"/>
      <c r="J27" s="378"/>
      <c r="K27" s="378"/>
      <c r="L27" s="378"/>
      <c r="M27" s="376"/>
      <c r="N27" s="376"/>
      <c r="O27" s="376"/>
      <c r="P27" s="379"/>
      <c r="Q27" s="376"/>
      <c r="R27" s="379"/>
      <c r="S27" s="376"/>
      <c r="T27" s="376"/>
      <c r="U27" s="378"/>
      <c r="V27" s="378"/>
      <c r="W27" s="380"/>
      <c r="X27" s="379"/>
      <c r="Y27" s="376"/>
      <c r="Z27" s="381"/>
      <c r="AA27" s="379"/>
      <c r="AB27" s="379"/>
      <c r="AC27" s="379"/>
      <c r="AD27" s="379"/>
      <c r="AE27" s="379"/>
      <c r="AF27" s="378"/>
      <c r="AG27" s="376"/>
      <c r="AH27" s="381"/>
      <c r="AI27" s="382"/>
      <c r="AJ27" s="382"/>
      <c r="AK27" s="382"/>
      <c r="AL27" s="382"/>
      <c r="AM27" s="382"/>
      <c r="AN27" s="382"/>
      <c r="AO27" s="382"/>
      <c r="AP27" s="382"/>
      <c r="AQ27" s="382"/>
      <c r="AR27" s="382"/>
      <c r="AS27" s="382"/>
      <c r="AT27" s="382"/>
      <c r="AU27" s="382"/>
      <c r="AV27" s="382"/>
    </row>
    <row r="28">
      <c r="AD28" s="383">
        <f>SUM(AD26:AD27)</f>
        <v>29962.457430000002</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0" gridLines="0"/>
  <pageMargins left="0.59055118110236238" right="0.59055118110236238" top="0.59055118110236238" bottom="0.59055118110236238" header="0" footer="0"/>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2" zoomScale="80" workbookViewId="0">
      <selection activeCell="H51" activeCellId="0" sqref="H51"/>
    </sheetView>
  </sheetViews>
  <sheetFormatPr defaultRowHeight="14.25"/>
  <cols>
    <col customWidth="1" min="1" max="1" style="384" width="66.140625"/>
    <col customWidth="1" min="2" max="2" style="384" width="87.7109375"/>
    <col customWidth="1" hidden="1" min="3" max="3" style="273" width="9.140625"/>
    <col min="4" max="256" style="273" width="9.140625"/>
    <col customWidth="1" min="257" max="258" style="273" width="66.140625"/>
    <col min="259" max="512" style="273" width="9.140625"/>
    <col customWidth="1" min="513" max="514" style="273" width="66.140625"/>
    <col min="515" max="768" style="273" width="9.140625"/>
    <col customWidth="1" min="769" max="770" style="273" width="66.140625"/>
    <col min="771" max="1024" style="273" width="9.140625"/>
    <col customWidth="1" min="1025" max="1026" style="273" width="66.140625"/>
    <col min="1027" max="1280" style="273" width="9.140625"/>
    <col customWidth="1" min="1281" max="1282" style="273" width="66.140625"/>
    <col min="1283" max="1536" style="273" width="9.140625"/>
    <col customWidth="1" min="1537" max="1538" style="273" width="66.140625"/>
    <col min="1539" max="1792" style="273" width="9.140625"/>
    <col customWidth="1" min="1793" max="1794" style="273" width="66.140625"/>
    <col min="1795" max="2048" style="273" width="9.140625"/>
    <col customWidth="1" min="2049" max="2050" style="273" width="66.140625"/>
    <col min="2051" max="2304" style="273" width="9.140625"/>
    <col customWidth="1" min="2305" max="2306" style="273" width="66.140625"/>
    <col min="2307" max="2560" style="273" width="9.140625"/>
    <col customWidth="1" min="2561" max="2562" style="273" width="66.140625"/>
    <col min="2563" max="2816" style="273" width="9.140625"/>
    <col customWidth="1" min="2817" max="2818" style="273" width="66.140625"/>
    <col min="2819" max="3072" style="273" width="9.140625"/>
    <col customWidth="1" min="3073" max="3074" style="273" width="66.140625"/>
    <col min="3075" max="3328" style="273" width="9.140625"/>
    <col customWidth="1" min="3329" max="3330" style="273" width="66.140625"/>
    <col min="3331" max="3584" style="273" width="9.140625"/>
    <col customWidth="1" min="3585" max="3586" style="273" width="66.140625"/>
    <col min="3587" max="3840" style="273" width="9.140625"/>
    <col customWidth="1" min="3841" max="3842" style="273" width="66.140625"/>
    <col min="3843" max="4096" style="273" width="9.140625"/>
    <col customWidth="1" min="4097" max="4098" style="273" width="66.140625"/>
    <col min="4099" max="4352" style="273" width="9.140625"/>
    <col customWidth="1" min="4353" max="4354" style="273" width="66.140625"/>
    <col min="4355" max="4608" style="273" width="9.140625"/>
    <col customWidth="1" min="4609" max="4610" style="273" width="66.140625"/>
    <col min="4611" max="4864" style="273" width="9.140625"/>
    <col customWidth="1" min="4865" max="4866" style="273" width="66.140625"/>
    <col min="4867" max="5120" style="273" width="9.140625"/>
    <col customWidth="1" min="5121" max="5122" style="273" width="66.140625"/>
    <col min="5123" max="5376" style="273" width="9.140625"/>
    <col customWidth="1" min="5377" max="5378" style="273" width="66.140625"/>
    <col min="5379" max="5632" style="273" width="9.140625"/>
    <col customWidth="1" min="5633" max="5634" style="273" width="66.140625"/>
    <col min="5635" max="5888" style="273" width="9.140625"/>
    <col customWidth="1" min="5889" max="5890" style="273" width="66.140625"/>
    <col min="5891" max="6144" style="273" width="9.140625"/>
    <col customWidth="1" min="6145" max="6146" style="273" width="66.140625"/>
    <col min="6147" max="6400" style="273" width="9.140625"/>
    <col customWidth="1" min="6401" max="6402" style="273" width="66.140625"/>
    <col min="6403" max="6656" style="273" width="9.140625"/>
    <col customWidth="1" min="6657" max="6658" style="273" width="66.140625"/>
    <col min="6659" max="6912" style="273" width="9.140625"/>
    <col customWidth="1" min="6913" max="6914" style="273" width="66.140625"/>
    <col min="6915" max="7168" style="273" width="9.140625"/>
    <col customWidth="1" min="7169" max="7170" style="273" width="66.140625"/>
    <col min="7171" max="7424" style="273" width="9.140625"/>
    <col customWidth="1" min="7425" max="7426" style="273" width="66.140625"/>
    <col min="7427" max="7680" style="273" width="9.140625"/>
    <col customWidth="1" min="7681" max="7682" style="273" width="66.140625"/>
    <col min="7683" max="7936" style="273" width="9.140625"/>
    <col customWidth="1" min="7937" max="7938" style="273" width="66.140625"/>
    <col min="7939" max="8192" style="273" width="9.140625"/>
    <col customWidth="1" min="8193" max="8194" style="273" width="66.140625"/>
    <col min="8195" max="8448" style="273" width="9.140625"/>
    <col customWidth="1" min="8449" max="8450" style="273" width="66.140625"/>
    <col min="8451" max="8704" style="273" width="9.140625"/>
    <col customWidth="1" min="8705" max="8706" style="273" width="66.140625"/>
    <col min="8707" max="8960" style="273" width="9.140625"/>
    <col customWidth="1" min="8961" max="8962" style="273" width="66.140625"/>
    <col min="8963" max="9216" style="273" width="9.140625"/>
    <col customWidth="1" min="9217" max="9218" style="273" width="66.140625"/>
    <col min="9219" max="9472" style="273" width="9.140625"/>
    <col customWidth="1" min="9473" max="9474" style="273" width="66.140625"/>
    <col min="9475" max="9728" style="273" width="9.140625"/>
    <col customWidth="1" min="9729" max="9730" style="273" width="66.140625"/>
    <col min="9731" max="9984" style="273" width="9.140625"/>
    <col customWidth="1" min="9985" max="9986" style="273" width="66.140625"/>
    <col min="9987" max="10240" style="273" width="9.140625"/>
    <col customWidth="1" min="10241" max="10242" style="273" width="66.140625"/>
    <col min="10243" max="10496" style="273" width="9.140625"/>
    <col customWidth="1" min="10497" max="10498" style="273" width="66.140625"/>
    <col min="10499" max="10752" style="273" width="9.140625"/>
    <col customWidth="1" min="10753" max="10754" style="273" width="66.140625"/>
    <col min="10755" max="11008" style="273" width="9.140625"/>
    <col customWidth="1" min="11009" max="11010" style="273" width="66.140625"/>
    <col min="11011" max="11264" style="273" width="9.140625"/>
    <col customWidth="1" min="11265" max="11266" style="273" width="66.140625"/>
    <col min="11267" max="11520" style="273" width="9.140625"/>
    <col customWidth="1" min="11521" max="11522" style="273" width="66.140625"/>
    <col min="11523" max="11776" style="273" width="9.140625"/>
    <col customWidth="1" min="11777" max="11778" style="273" width="66.140625"/>
    <col min="11779" max="12032" style="273" width="9.140625"/>
    <col customWidth="1" min="12033" max="12034" style="273" width="66.140625"/>
    <col min="12035" max="12288" style="273" width="9.140625"/>
    <col customWidth="1" min="12289" max="12290" style="273" width="66.140625"/>
    <col min="12291" max="12544" style="273" width="9.140625"/>
    <col customWidth="1" min="12545" max="12546" style="273" width="66.140625"/>
    <col min="12547" max="12800" style="273" width="9.140625"/>
    <col customWidth="1" min="12801" max="12802" style="273" width="66.140625"/>
    <col min="12803" max="13056" style="273" width="9.140625"/>
    <col customWidth="1" min="13057" max="13058" style="273" width="66.140625"/>
    <col min="13059" max="13312" style="273" width="9.140625"/>
    <col customWidth="1" min="13313" max="13314" style="273" width="66.140625"/>
    <col min="13315" max="13568" style="273" width="9.140625"/>
    <col customWidth="1" min="13569" max="13570" style="273" width="66.140625"/>
    <col min="13571" max="13824" style="273" width="9.140625"/>
    <col customWidth="1" min="13825" max="13826" style="273" width="66.140625"/>
    <col min="13827" max="14080" style="273" width="9.140625"/>
    <col customWidth="1" min="14081" max="14082" style="273" width="66.140625"/>
    <col min="14083" max="14336" style="273" width="9.140625"/>
    <col customWidth="1" min="14337" max="14338" style="273" width="66.140625"/>
    <col min="14339" max="14592" style="273" width="9.140625"/>
    <col customWidth="1" min="14593" max="14594" style="273" width="66.140625"/>
    <col min="14595" max="14848" style="273" width="9.140625"/>
    <col customWidth="1" min="14849" max="14850" style="273" width="66.140625"/>
    <col min="14851" max="15104" style="273" width="9.140625"/>
    <col customWidth="1" min="15105" max="15106" style="273" width="66.140625"/>
    <col min="15107" max="15360" style="273" width="9.140625"/>
    <col customWidth="1" min="15361" max="15362" style="273" width="66.140625"/>
    <col min="15363" max="15616" style="273" width="9.140625"/>
    <col customWidth="1" min="15617" max="15618" style="273" width="66.140625"/>
    <col min="15619" max="15872" style="273" width="9.140625"/>
    <col customWidth="1" min="15873" max="15874" style="273" width="66.140625"/>
    <col min="15875" max="16128" style="273" width="9.140625"/>
    <col customWidth="1" min="16129" max="16130" style="273" width="66.140625"/>
    <col min="16131" max="16384" style="273" width="9.140625"/>
  </cols>
  <sheetData>
    <row r="1" ht="17.25">
      <c r="B1" s="4" t="s">
        <v>0</v>
      </c>
    </row>
    <row r="2" ht="17.25">
      <c r="B2" s="5" t="s">
        <v>1</v>
      </c>
    </row>
    <row r="3" ht="17.25">
      <c r="B3" s="5" t="s">
        <v>527</v>
      </c>
    </row>
    <row r="4">
      <c r="B4" s="275"/>
    </row>
    <row r="5" ht="17.25">
      <c r="A5" s="385" t="str">
        <f>'1. паспорт местоположение'!A5:C5</f>
        <v xml:space="preserve">Год раскрытия информации: 2025 год</v>
      </c>
      <c r="B5" s="385"/>
      <c r="C5" s="386"/>
      <c r="D5" s="386"/>
      <c r="E5" s="386"/>
      <c r="F5" s="386"/>
      <c r="G5" s="386"/>
      <c r="H5" s="386"/>
    </row>
    <row r="6" ht="17.25">
      <c r="A6" s="385"/>
      <c r="B6" s="385"/>
      <c r="C6" s="385"/>
      <c r="D6" s="385"/>
      <c r="E6" s="385"/>
      <c r="F6" s="385"/>
      <c r="G6" s="385"/>
      <c r="H6" s="385"/>
    </row>
    <row r="7" ht="17.25">
      <c r="A7" s="12" t="s">
        <v>4</v>
      </c>
      <c r="B7" s="12"/>
      <c r="C7" s="11"/>
      <c r="D7" s="11"/>
      <c r="E7" s="11"/>
      <c r="F7" s="11"/>
      <c r="G7" s="11"/>
      <c r="H7" s="11"/>
    </row>
    <row r="8" ht="17.25">
      <c r="A8" s="11"/>
      <c r="B8" s="11"/>
      <c r="C8" s="11"/>
      <c r="D8" s="11"/>
      <c r="E8" s="11"/>
      <c r="F8" s="11"/>
      <c r="G8" s="11"/>
      <c r="H8" s="11"/>
    </row>
    <row r="9">
      <c r="A9" s="33" t="str">
        <f>'1. паспорт местоположение'!A9:C9</f>
        <v xml:space="preserve">Акционерное общество "Россети Янтарь" ДЗО  ПАО "Россети"</v>
      </c>
      <c r="B9" s="33"/>
      <c r="C9" s="14"/>
      <c r="D9" s="14"/>
      <c r="E9" s="14"/>
      <c r="F9" s="14"/>
      <c r="G9" s="14"/>
      <c r="H9" s="14"/>
    </row>
    <row r="10" ht="15">
      <c r="A10" s="15" t="s">
        <v>6</v>
      </c>
      <c r="B10" s="15"/>
      <c r="C10" s="16"/>
      <c r="D10" s="16"/>
      <c r="E10" s="16"/>
      <c r="F10" s="16"/>
      <c r="G10" s="16"/>
      <c r="H10" s="16"/>
    </row>
    <row r="11" ht="17.25">
      <c r="A11" s="11"/>
      <c r="B11" s="11"/>
      <c r="C11" s="11"/>
      <c r="D11" s="11"/>
      <c r="E11" s="11"/>
      <c r="F11" s="11"/>
      <c r="G11" s="11"/>
      <c r="H11" s="11"/>
    </row>
    <row r="12" ht="15">
      <c r="A12" s="13" t="str">
        <f>'1. паспорт местоположение'!A12:C12</f>
        <v>N_НМА15-2</v>
      </c>
      <c r="B12" s="13"/>
      <c r="C12" s="14"/>
      <c r="D12" s="14"/>
      <c r="E12" s="14"/>
      <c r="F12" s="14"/>
      <c r="G12" s="14"/>
      <c r="H12" s="14"/>
    </row>
    <row r="13" ht="15">
      <c r="A13" s="15" t="s">
        <v>8</v>
      </c>
      <c r="B13" s="15"/>
      <c r="C13" s="16"/>
      <c r="D13" s="16"/>
      <c r="E13" s="16"/>
      <c r="F13" s="16"/>
      <c r="G13" s="16"/>
      <c r="H13" s="16"/>
    </row>
    <row r="14" ht="17.25">
      <c r="A14" s="88"/>
      <c r="B14" s="88"/>
      <c r="C14" s="88"/>
      <c r="D14" s="88"/>
      <c r="E14" s="88"/>
      <c r="F14" s="88"/>
      <c r="G14" s="88"/>
      <c r="H14" s="88"/>
    </row>
    <row r="15" ht="56.25" customHeight="1">
      <c r="A15" s="20" t="str">
        <f>'1. паспорт местоположение'!A15:C15</f>
        <v xml:space="preserve">Развитие функционала технологической интеграционной платформы АО "Россети Янтарь" с внедрением дополнительных потоков (2 этап)</v>
      </c>
      <c r="B15" s="20"/>
      <c r="C15" s="14"/>
      <c r="D15" s="14"/>
      <c r="E15" s="14"/>
      <c r="F15" s="14"/>
      <c r="G15" s="14"/>
      <c r="H15" s="14"/>
    </row>
    <row r="16" ht="15">
      <c r="A16" s="15" t="s">
        <v>10</v>
      </c>
      <c r="B16" s="15"/>
      <c r="C16" s="16"/>
      <c r="D16" s="16"/>
      <c r="E16" s="16"/>
      <c r="F16" s="16"/>
      <c r="G16" s="16"/>
      <c r="H16" s="16"/>
    </row>
    <row r="17">
      <c r="B17" s="387"/>
    </row>
    <row r="18">
      <c r="A18" s="388" t="s">
        <v>528</v>
      </c>
      <c r="B18" s="389"/>
    </row>
    <row r="19">
      <c r="B19" s="275"/>
    </row>
    <row r="20" ht="16.5">
      <c r="B20" s="390"/>
    </row>
    <row r="21" ht="30">
      <c r="A21" s="391" t="s">
        <v>529</v>
      </c>
      <c r="B21" s="392" t="str">
        <f>A15</f>
        <v xml:space="preserve">Развитие функционала технологической интеграционной платформы АО "Россети Янтарь" с внедрением дополнительных потоков (2 этап)</v>
      </c>
    </row>
    <row r="22" ht="16.5">
      <c r="A22" s="391" t="s">
        <v>530</v>
      </c>
      <c r="B22" s="393" t="str">
        <f>CONCATENATE('1. паспорт местоположение'!C26,", ",'1. паспорт местоположение'!C27)</f>
        <v xml:space="preserve">Калининградская область, Городской округ "Город Калининград"</v>
      </c>
    </row>
    <row r="23" ht="16.5">
      <c r="A23" s="391" t="s">
        <v>531</v>
      </c>
      <c r="B23" s="394" t="s">
        <v>532</v>
      </c>
    </row>
    <row r="24" ht="16.5">
      <c r="A24" s="391" t="s">
        <v>533</v>
      </c>
      <c r="B24" s="394">
        <v>0</v>
      </c>
    </row>
    <row r="25" ht="16.5">
      <c r="A25" s="395" t="s">
        <v>534</v>
      </c>
      <c r="B25" s="393">
        <v>2024</v>
      </c>
    </row>
    <row r="26" ht="16.5">
      <c r="A26" s="396" t="s">
        <v>535</v>
      </c>
      <c r="B26" s="397" t="s">
        <v>156</v>
      </c>
    </row>
    <row r="27" ht="29.25">
      <c r="A27" s="398" t="s">
        <v>536</v>
      </c>
      <c r="B27" s="399">
        <f>'6.2. Паспорт фин осв ввод'!C24</f>
        <v>29.962457430000001</v>
      </c>
    </row>
    <row r="28" ht="16.5">
      <c r="A28" s="400" t="s">
        <v>537</v>
      </c>
      <c r="B28" s="400" t="s">
        <v>538</v>
      </c>
    </row>
    <row r="29" ht="29.25">
      <c r="A29" s="401" t="s">
        <v>539</v>
      </c>
      <c r="B29" s="399">
        <f>'7. Паспорт отчет о закупке'!AD28/1000</f>
        <v>29.962457430000001</v>
      </c>
    </row>
    <row r="30" ht="28.5">
      <c r="A30" s="401" t="s">
        <v>540</v>
      </c>
      <c r="B30" s="399">
        <f>B32+B37+B50</f>
        <v>29.962457430000001</v>
      </c>
    </row>
    <row r="31" ht="16.5">
      <c r="A31" s="400" t="s">
        <v>541</v>
      </c>
      <c r="B31" s="399"/>
    </row>
    <row r="32" ht="28.5">
      <c r="A32" s="401" t="s">
        <v>542</v>
      </c>
      <c r="B32" s="399">
        <f>SUMIF(C33:C36,10,B33:B36)</f>
        <v>0</v>
      </c>
    </row>
    <row r="33" ht="15">
      <c r="A33" s="400" t="s">
        <v>543</v>
      </c>
      <c r="B33" s="400"/>
      <c r="C33" s="273">
        <v>10</v>
      </c>
    </row>
    <row r="34" ht="16.5">
      <c r="A34" s="400" t="s">
        <v>544</v>
      </c>
      <c r="B34" s="402">
        <f>B33/B$27</f>
        <v>0</v>
      </c>
    </row>
    <row r="35" ht="15">
      <c r="A35" s="400" t="s">
        <v>545</v>
      </c>
      <c r="B35" s="400"/>
      <c r="C35" s="273">
        <v>1</v>
      </c>
    </row>
    <row r="36" ht="15">
      <c r="A36" s="400" t="s">
        <v>546</v>
      </c>
      <c r="B36" s="400"/>
      <c r="C36" s="273">
        <v>2</v>
      </c>
    </row>
    <row r="37" ht="28.5">
      <c r="A37" s="401" t="s">
        <v>547</v>
      </c>
      <c r="B37" s="399">
        <f>SUMIF(C38:C49,20,B38:B49)</f>
        <v>0</v>
      </c>
    </row>
    <row r="38" ht="15">
      <c r="A38" s="400" t="s">
        <v>543</v>
      </c>
      <c r="B38" s="400"/>
      <c r="C38" s="273">
        <v>20</v>
      </c>
      <c r="D38" s="273"/>
      <c r="E38" s="273"/>
      <c r="F38" s="273"/>
      <c r="G38" s="273"/>
      <c r="H38" s="273"/>
    </row>
    <row r="39" ht="16.5">
      <c r="A39" s="400" t="s">
        <v>544</v>
      </c>
      <c r="B39" s="402">
        <f t="shared" ref="B39:B47" si="74">B38/B$27</f>
        <v>0</v>
      </c>
      <c r="C39" s="403"/>
      <c r="D39" s="273"/>
      <c r="E39" s="273"/>
      <c r="F39" s="273"/>
      <c r="G39" s="273"/>
      <c r="H39" s="273"/>
    </row>
    <row r="40" ht="15">
      <c r="A40" s="400" t="s">
        <v>545</v>
      </c>
      <c r="B40" s="399"/>
      <c r="C40" s="273">
        <v>1</v>
      </c>
      <c r="D40" s="273"/>
      <c r="E40" s="273"/>
      <c r="F40" s="273"/>
      <c r="G40" s="273"/>
      <c r="H40" s="273"/>
    </row>
    <row r="41" ht="15">
      <c r="A41" s="400" t="s">
        <v>546</v>
      </c>
      <c r="B41" s="399"/>
      <c r="C41" s="273">
        <v>2</v>
      </c>
      <c r="D41" s="273"/>
      <c r="E41" s="273"/>
      <c r="F41" s="273"/>
      <c r="G41" s="273"/>
      <c r="H41" s="273"/>
    </row>
    <row r="42" ht="15">
      <c r="A42" s="400" t="s">
        <v>543</v>
      </c>
      <c r="B42" s="400"/>
      <c r="C42" s="273">
        <v>20</v>
      </c>
      <c r="D42" s="273"/>
      <c r="E42" s="273"/>
      <c r="F42" s="273"/>
      <c r="G42" s="273"/>
      <c r="H42" s="273"/>
    </row>
    <row r="43" ht="16.5">
      <c r="A43" s="400" t="s">
        <v>544</v>
      </c>
      <c r="B43" s="402">
        <f t="shared" si="74"/>
        <v>0</v>
      </c>
      <c r="C43" s="403"/>
      <c r="D43" s="273"/>
      <c r="E43" s="273"/>
      <c r="F43" s="273"/>
      <c r="G43" s="273"/>
      <c r="H43" s="273"/>
    </row>
    <row r="44" ht="15">
      <c r="A44" s="400" t="s">
        <v>545</v>
      </c>
      <c r="B44" s="399"/>
      <c r="C44" s="273">
        <v>1</v>
      </c>
      <c r="D44" s="273"/>
      <c r="E44" s="273"/>
      <c r="F44" s="273"/>
      <c r="G44" s="273"/>
      <c r="H44" s="273"/>
    </row>
    <row r="45" ht="15">
      <c r="A45" s="400" t="s">
        <v>546</v>
      </c>
      <c r="B45" s="399"/>
      <c r="C45" s="273">
        <v>2</v>
      </c>
      <c r="D45" s="273"/>
      <c r="E45" s="273"/>
      <c r="F45" s="273"/>
      <c r="G45" s="273"/>
      <c r="H45" s="273"/>
    </row>
    <row r="46" ht="15">
      <c r="A46" s="400" t="s">
        <v>543</v>
      </c>
      <c r="B46" s="400"/>
      <c r="C46" s="273">
        <v>20</v>
      </c>
      <c r="D46" s="273"/>
      <c r="E46" s="273"/>
      <c r="F46" s="273"/>
      <c r="G46" s="273"/>
      <c r="H46" s="273"/>
    </row>
    <row r="47" ht="16.5">
      <c r="A47" s="400" t="s">
        <v>544</v>
      </c>
      <c r="B47" s="402">
        <f t="shared" si="74"/>
        <v>0</v>
      </c>
      <c r="C47" s="403"/>
      <c r="D47" s="273"/>
      <c r="E47" s="273"/>
      <c r="F47" s="273"/>
      <c r="G47" s="273"/>
      <c r="H47" s="273"/>
    </row>
    <row r="48" ht="15">
      <c r="A48" s="400" t="s">
        <v>545</v>
      </c>
      <c r="B48" s="399"/>
      <c r="C48" s="273">
        <v>1</v>
      </c>
      <c r="D48" s="273"/>
      <c r="E48" s="273"/>
      <c r="F48" s="273"/>
      <c r="G48" s="273"/>
      <c r="H48" s="273"/>
    </row>
    <row r="49" ht="15">
      <c r="A49" s="400" t="s">
        <v>546</v>
      </c>
      <c r="B49" s="399"/>
      <c r="C49" s="273">
        <v>2</v>
      </c>
      <c r="D49" s="273"/>
      <c r="E49" s="273"/>
      <c r="F49" s="273"/>
      <c r="G49" s="273"/>
      <c r="H49" s="273"/>
    </row>
    <row r="50" ht="28.5">
      <c r="A50" s="401" t="s">
        <v>548</v>
      </c>
      <c r="B50" s="399">
        <f>SUMIF(C51:C54,30,B51:B54)</f>
        <v>29.962457430000001</v>
      </c>
    </row>
    <row r="51" ht="42.75">
      <c r="A51" s="404" t="s">
        <v>549</v>
      </c>
      <c r="B51" s="405">
        <v>29.962457430000001</v>
      </c>
      <c r="C51" s="273">
        <v>30</v>
      </c>
    </row>
    <row r="52" ht="16.5">
      <c r="A52" s="400" t="s">
        <v>544</v>
      </c>
      <c r="B52" s="402">
        <f>B51/B$27</f>
        <v>1</v>
      </c>
    </row>
    <row r="53" ht="15">
      <c r="A53" s="400" t="s">
        <v>545</v>
      </c>
      <c r="B53" s="399">
        <v>15.46542036</v>
      </c>
      <c r="C53" s="273">
        <v>1</v>
      </c>
    </row>
    <row r="54" ht="15">
      <c r="A54" s="400" t="s">
        <v>546</v>
      </c>
      <c r="B54" s="399">
        <v>15.46542036</v>
      </c>
      <c r="C54" s="273">
        <v>2</v>
      </c>
    </row>
    <row r="55" ht="28.5">
      <c r="A55" s="406" t="s">
        <v>550</v>
      </c>
      <c r="B55" s="402">
        <f>B30/B27</f>
        <v>1</v>
      </c>
    </row>
    <row r="56" ht="16.5">
      <c r="A56" s="407" t="s">
        <v>541</v>
      </c>
      <c r="B56" s="402"/>
    </row>
    <row r="57" ht="16.5">
      <c r="A57" s="407" t="s">
        <v>551</v>
      </c>
      <c r="B57" s="402"/>
    </row>
    <row r="58" ht="16.5">
      <c r="A58" s="407" t="s">
        <v>552</v>
      </c>
      <c r="B58" s="402">
        <f>B37/B27</f>
        <v>0</v>
      </c>
    </row>
    <row r="59" ht="16.5">
      <c r="A59" s="407" t="s">
        <v>553</v>
      </c>
      <c r="B59" s="402"/>
    </row>
    <row r="60" ht="16.5">
      <c r="A60" s="395" t="s">
        <v>554</v>
      </c>
      <c r="B60" s="408">
        <f>B61/B$27</f>
        <v>0.51615994436141277</v>
      </c>
    </row>
    <row r="61" ht="15">
      <c r="A61" s="395" t="s">
        <v>555</v>
      </c>
      <c r="B61" s="409">
        <f>SUMIF(C38:C54,1,B38:B54)</f>
        <v>15.46542036</v>
      </c>
      <c r="C61" s="410">
        <f>'6.2. Паспорт фин осв ввод'!D24-'6.2. Паспорт фин осв ввод'!F24</f>
        <v>-14.497037070000001</v>
      </c>
    </row>
    <row r="62" ht="16.5">
      <c r="A62" s="395" t="s">
        <v>556</v>
      </c>
      <c r="B62" s="408">
        <f>B63/B$27</f>
        <v>0.51615994436141277</v>
      </c>
      <c r="C62" s="410"/>
    </row>
    <row r="63" ht="15">
      <c r="A63" s="396" t="s">
        <v>557</v>
      </c>
      <c r="B63" s="411">
        <f>SUMIF(C38:C54,2,B38:B54)</f>
        <v>15.46542036</v>
      </c>
      <c r="C63" s="410">
        <f>'6.2. Паспорт фин осв ввод'!D30-'6.2. Паспорт фин осв ввод'!F30</f>
        <v>-12.08086423</v>
      </c>
    </row>
    <row r="64" ht="15.75" customHeight="1">
      <c r="A64" s="406" t="s">
        <v>558</v>
      </c>
      <c r="B64" s="407" t="s">
        <v>559</v>
      </c>
    </row>
    <row r="65">
      <c r="A65" s="412" t="s">
        <v>560</v>
      </c>
      <c r="B65" s="412" t="s">
        <v>521</v>
      </c>
    </row>
    <row r="66">
      <c r="A66" s="412" t="s">
        <v>561</v>
      </c>
      <c r="B66" s="412"/>
    </row>
    <row r="67">
      <c r="A67" s="412" t="s">
        <v>562</v>
      </c>
      <c r="B67" s="412"/>
    </row>
    <row r="68" ht="30">
      <c r="A68" s="412" t="s">
        <v>563</v>
      </c>
      <c r="B68" s="412" t="s">
        <v>564</v>
      </c>
    </row>
    <row r="69" ht="16.5">
      <c r="A69" s="413" t="s">
        <v>565</v>
      </c>
      <c r="B69" s="413"/>
    </row>
    <row r="70" ht="30.75">
      <c r="A70" s="407" t="s">
        <v>566</v>
      </c>
      <c r="B70" s="414" t="s">
        <v>23</v>
      </c>
    </row>
    <row r="71" ht="29.25">
      <c r="A71" s="395" t="s">
        <v>567</v>
      </c>
      <c r="B71" s="414" t="s">
        <v>32</v>
      </c>
    </row>
    <row r="72" ht="16.5">
      <c r="A72" s="407" t="s">
        <v>541</v>
      </c>
      <c r="B72" s="415"/>
    </row>
    <row r="73" ht="16.5">
      <c r="A73" s="407" t="s">
        <v>568</v>
      </c>
      <c r="B73" s="414" t="s">
        <v>32</v>
      </c>
    </row>
    <row r="74" ht="16.5">
      <c r="A74" s="407" t="s">
        <v>569</v>
      </c>
      <c r="B74" s="415" t="s">
        <v>32</v>
      </c>
    </row>
    <row r="75" ht="33" customHeight="1">
      <c r="A75" s="416" t="s">
        <v>570</v>
      </c>
      <c r="B75" s="417" t="e">
        <f>'3.3 паспорт описание'!C24:C24</f>
        <v>#VALUE!</v>
      </c>
    </row>
    <row r="76" ht="16.5">
      <c r="A76" s="395" t="s">
        <v>571</v>
      </c>
      <c r="B76" s="418"/>
    </row>
    <row r="77" ht="16.5">
      <c r="A77" s="412" t="s">
        <v>572</v>
      </c>
      <c r="B77" s="419">
        <f>'6.1. Паспорт сетевой график'!H43</f>
        <v>46001</v>
      </c>
    </row>
    <row r="78" ht="16.5">
      <c r="A78" s="412" t="s">
        <v>573</v>
      </c>
      <c r="B78" s="420" t="s">
        <v>58</v>
      </c>
    </row>
    <row r="79" ht="16.5">
      <c r="A79" s="412" t="s">
        <v>574</v>
      </c>
      <c r="B79" s="420" t="s">
        <v>58</v>
      </c>
    </row>
    <row r="80" ht="29.25">
      <c r="A80" s="421" t="s">
        <v>575</v>
      </c>
      <c r="B80" s="415" t="s">
        <v>576</v>
      </c>
    </row>
    <row r="81" ht="28.5" customHeight="1">
      <c r="A81" s="406" t="s">
        <v>577</v>
      </c>
      <c r="B81" s="422" t="s">
        <v>58</v>
      </c>
    </row>
    <row r="82">
      <c r="A82" s="412" t="s">
        <v>578</v>
      </c>
      <c r="B82" s="423"/>
    </row>
    <row r="83">
      <c r="A83" s="412" t="s">
        <v>579</v>
      </c>
      <c r="B83" s="423"/>
    </row>
    <row r="84">
      <c r="A84" s="412" t="s">
        <v>580</v>
      </c>
      <c r="B84" s="423"/>
    </row>
    <row r="85">
      <c r="A85" s="412" t="s">
        <v>581</v>
      </c>
      <c r="B85" s="423"/>
    </row>
    <row r="86" ht="16.5">
      <c r="A86" s="424" t="s">
        <v>582</v>
      </c>
      <c r="B86" s="425"/>
    </row>
    <row r="89">
      <c r="A89" s="426"/>
      <c r="B89" s="427"/>
    </row>
    <row r="90">
      <c r="B90" s="428"/>
    </row>
    <row r="91">
      <c r="B91" s="429"/>
    </row>
  </sheetData>
  <mergeCells count="10">
    <mergeCell ref="A5:B5"/>
    <mergeCell ref="A7:B7"/>
    <mergeCell ref="A9:B9"/>
    <mergeCell ref="A10:B10"/>
    <mergeCell ref="A12:B12"/>
    <mergeCell ref="A13:B13"/>
    <mergeCell ref="A15:B15"/>
    <mergeCell ref="A16:B16"/>
    <mergeCell ref="A18:B18"/>
    <mergeCell ref="B81:B86"/>
  </mergeCells>
  <printOptions headings="0" gridLines="0"/>
  <pageMargins left="0.70866141732283472" right="0.70866141732283472" top="0.74803149606299213" bottom="0.74803149606299213" header="0.31496062992125984" footer="0.31496062992125984"/>
  <pageSetup paperSize="8" scale="66"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G13" zoomScale="100" workbookViewId="0">
      <selection activeCell="I19" activeCellId="0" sqref="I19:I20"/>
    </sheetView>
  </sheetViews>
  <sheetFormatPr defaultColWidth="9.140625" defaultRowHeight="14.25"/>
  <cols>
    <col customWidth="1" min="1" max="1" style="1" width="7.42578125"/>
    <col customWidth="1" min="2" max="2" style="1" width="35.85546875"/>
    <col customWidth="1" min="3" max="3" style="1" width="31.140625"/>
    <col customWidth="1" min="4" max="4" style="1" width="25"/>
    <col customWidth="1" min="5" max="5" style="1" width="50"/>
    <col customWidth="1" min="6" max="6" style="1" width="57"/>
    <col customWidth="1" min="7" max="7" style="1" width="57.5703125"/>
    <col customWidth="1" min="8" max="10" style="1" width="20.5703125"/>
    <col customWidth="1" min="11" max="11" style="1" width="16"/>
    <col customWidth="1" min="12" max="12" style="1" width="20.5703125"/>
    <col customWidth="1" min="13" max="13" style="1" width="21.28515625"/>
    <col customWidth="1" min="14" max="14" style="1" width="23.85546875"/>
    <col customWidth="1" min="15" max="15" style="1" width="17.85546875"/>
    <col customWidth="1" min="16" max="16" style="1" width="23.85546875"/>
    <col customWidth="1" min="17" max="17" style="1" width="58"/>
    <col customWidth="1" min="18" max="18" style="1" width="27"/>
    <col customWidth="1" min="19" max="19" style="1" width="43"/>
    <col min="20" max="16384" style="1" width="9.140625"/>
  </cols>
  <sheetData>
    <row r="1" s="2" customFormat="1" ht="18.75" customHeight="1">
      <c r="A1" s="3"/>
      <c r="S1" s="4" t="s">
        <v>0</v>
      </c>
    </row>
    <row r="2" s="2" customFormat="1" ht="18.75" customHeight="1">
      <c r="A2" s="3"/>
      <c r="S2" s="5" t="s">
        <v>1</v>
      </c>
    </row>
    <row r="3" s="2" customFormat="1" ht="17.25">
      <c r="S3" s="5" t="s">
        <v>2</v>
      </c>
    </row>
    <row r="4" s="2" customFormat="1" ht="18.75" customHeight="1">
      <c r="A4" s="7" t="str">
        <f>'1. паспорт местоположение'!A5:C5</f>
        <v xml:space="preserve">Год раскрытия информации: 2025 год</v>
      </c>
      <c r="B4" s="7"/>
      <c r="C4" s="7"/>
      <c r="D4" s="7"/>
      <c r="E4" s="7"/>
      <c r="F4" s="7"/>
      <c r="G4" s="7"/>
      <c r="H4" s="7"/>
      <c r="I4" s="7"/>
      <c r="J4" s="7"/>
      <c r="K4" s="7"/>
      <c r="L4" s="7"/>
      <c r="M4" s="7"/>
      <c r="N4" s="7"/>
      <c r="O4" s="7"/>
      <c r="P4" s="7"/>
      <c r="Q4" s="7"/>
      <c r="R4" s="7"/>
      <c r="S4" s="7"/>
    </row>
    <row r="5" s="2" customFormat="1" ht="15.75">
      <c r="A5" s="6"/>
    </row>
    <row r="6" s="2" customFormat="1" ht="17.25">
      <c r="A6" s="12" t="s">
        <v>4</v>
      </c>
      <c r="B6" s="12"/>
      <c r="C6" s="12"/>
      <c r="D6" s="12"/>
      <c r="E6" s="12"/>
      <c r="F6" s="12"/>
      <c r="G6" s="12"/>
      <c r="H6" s="12"/>
      <c r="I6" s="12"/>
      <c r="J6" s="12"/>
      <c r="K6" s="12"/>
      <c r="L6" s="12"/>
      <c r="M6" s="12"/>
      <c r="N6" s="12"/>
      <c r="O6" s="12"/>
      <c r="P6" s="12"/>
      <c r="Q6" s="12"/>
      <c r="R6" s="12"/>
      <c r="S6" s="12"/>
      <c r="T6" s="11"/>
      <c r="U6" s="11"/>
      <c r="V6" s="11"/>
      <c r="W6" s="11"/>
      <c r="X6" s="11"/>
      <c r="Y6" s="11"/>
      <c r="Z6" s="11"/>
      <c r="AA6" s="11"/>
      <c r="AB6" s="11"/>
    </row>
    <row r="7" s="2" customFormat="1" ht="17.25">
      <c r="A7" s="12"/>
      <c r="B7" s="12"/>
      <c r="C7" s="12"/>
      <c r="D7" s="12"/>
      <c r="E7" s="12"/>
      <c r="F7" s="12"/>
      <c r="G7" s="12"/>
      <c r="H7" s="12"/>
      <c r="I7" s="12"/>
      <c r="J7" s="12"/>
      <c r="K7" s="12"/>
      <c r="L7" s="12"/>
      <c r="M7" s="12"/>
      <c r="N7" s="12"/>
      <c r="O7" s="12"/>
      <c r="P7" s="12"/>
      <c r="Q7" s="12"/>
      <c r="R7" s="12"/>
      <c r="S7" s="12"/>
      <c r="T7" s="11"/>
      <c r="U7" s="11"/>
      <c r="V7" s="11"/>
      <c r="W7" s="11"/>
      <c r="X7" s="11"/>
      <c r="Y7" s="11"/>
      <c r="Z7" s="11"/>
      <c r="AA7" s="11"/>
      <c r="AB7" s="11"/>
    </row>
    <row r="8" s="2" customFormat="1" ht="17.25">
      <c r="A8" s="33" t="str">
        <f>'1. паспорт местоположение'!A9:C9</f>
        <v xml:space="preserve">Акционерное общество "Россети Янтарь" ДЗО  ПАО "Россети"</v>
      </c>
      <c r="B8" s="33"/>
      <c r="C8" s="33"/>
      <c r="D8" s="33"/>
      <c r="E8" s="33"/>
      <c r="F8" s="33"/>
      <c r="G8" s="33"/>
      <c r="H8" s="33"/>
      <c r="I8" s="33"/>
      <c r="J8" s="33"/>
      <c r="K8" s="33"/>
      <c r="L8" s="33"/>
      <c r="M8" s="33"/>
      <c r="N8" s="33"/>
      <c r="O8" s="33"/>
      <c r="P8" s="33"/>
      <c r="Q8" s="33"/>
      <c r="R8" s="33"/>
      <c r="S8" s="33"/>
      <c r="T8" s="11"/>
      <c r="U8" s="11"/>
      <c r="V8" s="11"/>
      <c r="W8" s="11"/>
      <c r="X8" s="11"/>
      <c r="Y8" s="11"/>
      <c r="Z8" s="11"/>
      <c r="AA8" s="11"/>
      <c r="AB8" s="11"/>
    </row>
    <row r="9" s="2" customFormat="1" ht="17.25">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2" customFormat="1" ht="17.25">
      <c r="A10" s="12"/>
      <c r="B10" s="12"/>
      <c r="C10" s="12"/>
      <c r="D10" s="12"/>
      <c r="E10" s="12"/>
      <c r="F10" s="12"/>
      <c r="G10" s="12"/>
      <c r="H10" s="12"/>
      <c r="I10" s="12"/>
      <c r="J10" s="12"/>
      <c r="K10" s="12"/>
      <c r="L10" s="12"/>
      <c r="M10" s="12"/>
      <c r="N10" s="12"/>
      <c r="O10" s="12"/>
      <c r="P10" s="12"/>
      <c r="Q10" s="12"/>
      <c r="R10" s="12"/>
      <c r="S10" s="12"/>
      <c r="T10" s="11"/>
      <c r="U10" s="11"/>
      <c r="V10" s="11"/>
      <c r="W10" s="11"/>
      <c r="X10" s="11"/>
      <c r="Y10" s="11"/>
      <c r="Z10" s="11"/>
      <c r="AA10" s="11"/>
      <c r="AB10" s="11"/>
    </row>
    <row r="11" s="2" customFormat="1" ht="17.25">
      <c r="A11" s="33" t="str">
        <f>'1. паспорт местоположение'!A12:C12</f>
        <v>N_НМА15-2</v>
      </c>
      <c r="B11" s="33"/>
      <c r="C11" s="33"/>
      <c r="D11" s="33"/>
      <c r="E11" s="33"/>
      <c r="F11" s="33"/>
      <c r="G11" s="33"/>
      <c r="H11" s="33"/>
      <c r="I11" s="33"/>
      <c r="J11" s="33"/>
      <c r="K11" s="33"/>
      <c r="L11" s="33"/>
      <c r="M11" s="33"/>
      <c r="N11" s="33"/>
      <c r="O11" s="33"/>
      <c r="P11" s="33"/>
      <c r="Q11" s="33"/>
      <c r="R11" s="33"/>
      <c r="S11" s="33"/>
      <c r="T11" s="11"/>
      <c r="U11" s="11"/>
      <c r="V11" s="11"/>
      <c r="W11" s="11"/>
      <c r="X11" s="11"/>
      <c r="Y11" s="11"/>
      <c r="Z11" s="11"/>
      <c r="AA11" s="11"/>
      <c r="AB11" s="11"/>
    </row>
    <row r="12" s="2" customFormat="1" ht="17.25">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2" customFormat="1" ht="15.75" customHeight="1">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19" customFormat="1" ht="36.75" customHeight="1">
      <c r="A14" s="34" t="str">
        <f>'1. паспорт местоположение'!A15:C15</f>
        <v xml:space="preserve">Развитие функционала технологической интеграционной платформы АО "Россети Янтарь" с внедрением дополнительных потоков (2 этап)</v>
      </c>
      <c r="B14" s="34"/>
      <c r="C14" s="34"/>
      <c r="D14" s="34"/>
      <c r="E14" s="34"/>
      <c r="F14" s="34"/>
      <c r="G14" s="34"/>
      <c r="H14" s="34"/>
      <c r="I14" s="34"/>
      <c r="J14" s="34"/>
      <c r="K14" s="34"/>
      <c r="L14" s="34"/>
      <c r="M14" s="34"/>
      <c r="N14" s="34"/>
      <c r="O14" s="34"/>
      <c r="P14" s="34"/>
      <c r="Q14" s="34"/>
      <c r="R14" s="34"/>
      <c r="S14" s="34"/>
      <c r="T14" s="14"/>
      <c r="U14" s="14"/>
      <c r="V14" s="14"/>
      <c r="W14" s="14"/>
      <c r="X14" s="14"/>
      <c r="Y14" s="14"/>
      <c r="Z14" s="14"/>
      <c r="AA14" s="14"/>
      <c r="AB14" s="14"/>
    </row>
    <row r="15" s="19" customFormat="1" ht="15" customHeight="1">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19" customFormat="1" ht="15" customHeight="1">
      <c r="A16" s="18"/>
      <c r="B16" s="18"/>
      <c r="C16" s="18"/>
      <c r="D16" s="18"/>
      <c r="E16" s="18"/>
      <c r="F16" s="18"/>
      <c r="G16" s="18"/>
      <c r="H16" s="18"/>
      <c r="I16" s="18"/>
      <c r="J16" s="18"/>
      <c r="K16" s="18"/>
      <c r="L16" s="18"/>
      <c r="M16" s="18"/>
      <c r="N16" s="18"/>
      <c r="O16" s="18"/>
      <c r="P16" s="18"/>
      <c r="Q16" s="18"/>
      <c r="R16" s="18"/>
      <c r="S16" s="18"/>
      <c r="T16" s="18"/>
      <c r="U16" s="18"/>
      <c r="V16" s="18"/>
      <c r="W16" s="18"/>
      <c r="X16" s="18"/>
      <c r="Y16" s="18"/>
    </row>
    <row r="17" s="19" customFormat="1" ht="45.75" customHeight="1">
      <c r="A17" s="21" t="s">
        <v>73</v>
      </c>
      <c r="B17" s="21"/>
      <c r="C17" s="21"/>
      <c r="D17" s="21"/>
      <c r="E17" s="21"/>
      <c r="F17" s="21"/>
      <c r="G17" s="21"/>
      <c r="H17" s="21"/>
      <c r="I17" s="21"/>
      <c r="J17" s="21"/>
      <c r="K17" s="21"/>
      <c r="L17" s="21"/>
      <c r="M17" s="21"/>
      <c r="N17" s="21"/>
      <c r="O17" s="21"/>
      <c r="P17" s="21"/>
      <c r="Q17" s="21"/>
      <c r="R17" s="21"/>
      <c r="S17" s="21"/>
      <c r="T17" s="22"/>
      <c r="U17" s="22"/>
      <c r="V17" s="22"/>
      <c r="W17" s="22"/>
      <c r="X17" s="22"/>
      <c r="Y17" s="22"/>
      <c r="Z17" s="22"/>
      <c r="AA17" s="22"/>
      <c r="AB17" s="22"/>
    </row>
    <row r="18" s="19" customFormat="1" ht="15" customHeight="1">
      <c r="A18" s="35"/>
      <c r="B18" s="35"/>
      <c r="C18" s="35"/>
      <c r="D18" s="35"/>
      <c r="E18" s="35"/>
      <c r="F18" s="35"/>
      <c r="G18" s="35"/>
      <c r="H18" s="35"/>
      <c r="I18" s="35"/>
      <c r="J18" s="35"/>
      <c r="K18" s="35"/>
      <c r="L18" s="35"/>
      <c r="M18" s="35"/>
      <c r="N18" s="35"/>
      <c r="O18" s="35"/>
      <c r="P18" s="35"/>
      <c r="Q18" s="35"/>
      <c r="R18" s="35"/>
      <c r="S18" s="35"/>
      <c r="T18" s="18"/>
      <c r="U18" s="18"/>
      <c r="V18" s="18"/>
      <c r="W18" s="18"/>
      <c r="X18" s="18"/>
      <c r="Y18" s="18"/>
    </row>
    <row r="19" s="19" customFormat="1" ht="54" customHeight="1">
      <c r="A19" s="36" t="s">
        <v>12</v>
      </c>
      <c r="B19" s="36" t="s">
        <v>74</v>
      </c>
      <c r="C19" s="37" t="s">
        <v>75</v>
      </c>
      <c r="D19" s="36" t="s">
        <v>76</v>
      </c>
      <c r="E19" s="36" t="s">
        <v>77</v>
      </c>
      <c r="F19" s="36" t="s">
        <v>78</v>
      </c>
      <c r="G19" s="36" t="s">
        <v>79</v>
      </c>
      <c r="H19" s="36" t="s">
        <v>80</v>
      </c>
      <c r="I19" s="36" t="s">
        <v>81</v>
      </c>
      <c r="J19" s="36" t="s">
        <v>82</v>
      </c>
      <c r="K19" s="36" t="s">
        <v>83</v>
      </c>
      <c r="L19" s="36" t="s">
        <v>84</v>
      </c>
      <c r="M19" s="36" t="s">
        <v>85</v>
      </c>
      <c r="N19" s="36" t="s">
        <v>86</v>
      </c>
      <c r="O19" s="36" t="s">
        <v>87</v>
      </c>
      <c r="P19" s="36" t="s">
        <v>88</v>
      </c>
      <c r="Q19" s="36" t="s">
        <v>89</v>
      </c>
      <c r="R19" s="36"/>
      <c r="S19" s="38" t="s">
        <v>90</v>
      </c>
      <c r="T19" s="18"/>
      <c r="U19" s="18"/>
      <c r="V19" s="18"/>
      <c r="W19" s="18"/>
      <c r="X19" s="18"/>
      <c r="Y19" s="18"/>
    </row>
    <row r="20" s="19" customFormat="1" ht="180.75" customHeight="1">
      <c r="A20" s="36"/>
      <c r="B20" s="36"/>
      <c r="C20" s="39"/>
      <c r="D20" s="36"/>
      <c r="E20" s="36"/>
      <c r="F20" s="36"/>
      <c r="G20" s="36"/>
      <c r="H20" s="36"/>
      <c r="I20" s="36"/>
      <c r="J20" s="36"/>
      <c r="K20" s="36"/>
      <c r="L20" s="36"/>
      <c r="M20" s="36"/>
      <c r="N20" s="36"/>
      <c r="O20" s="36"/>
      <c r="P20" s="36"/>
      <c r="Q20" s="36" t="s">
        <v>91</v>
      </c>
      <c r="R20" s="40" t="s">
        <v>92</v>
      </c>
      <c r="S20" s="38"/>
      <c r="T20" s="18"/>
      <c r="U20" s="18"/>
      <c r="V20" s="18"/>
      <c r="W20" s="18"/>
      <c r="X20" s="18"/>
      <c r="Y20" s="18"/>
      <c r="Z20" s="19"/>
      <c r="AA20" s="19"/>
      <c r="AB20" s="19"/>
    </row>
    <row r="21" s="19" customFormat="1" ht="17.25">
      <c r="A21" s="36">
        <v>1</v>
      </c>
      <c r="B21" s="41">
        <v>2</v>
      </c>
      <c r="C21" s="36">
        <v>3</v>
      </c>
      <c r="D21" s="41">
        <v>4</v>
      </c>
      <c r="E21" s="36">
        <v>5</v>
      </c>
      <c r="F21" s="41">
        <v>6</v>
      </c>
      <c r="G21" s="36">
        <v>7</v>
      </c>
      <c r="H21" s="41">
        <v>8</v>
      </c>
      <c r="I21" s="36">
        <v>9</v>
      </c>
      <c r="J21" s="41">
        <v>10</v>
      </c>
      <c r="K21" s="36">
        <v>11</v>
      </c>
      <c r="L21" s="41">
        <v>12</v>
      </c>
      <c r="M21" s="36">
        <v>13</v>
      </c>
      <c r="N21" s="41">
        <v>14</v>
      </c>
      <c r="O21" s="36">
        <v>15</v>
      </c>
      <c r="P21" s="41">
        <v>16</v>
      </c>
      <c r="Q21" s="36">
        <v>17</v>
      </c>
      <c r="R21" s="41">
        <v>18</v>
      </c>
      <c r="S21" s="36">
        <v>19</v>
      </c>
      <c r="T21" s="18"/>
      <c r="U21" s="18"/>
      <c r="V21" s="18"/>
      <c r="W21" s="18"/>
      <c r="X21" s="18"/>
      <c r="Y21" s="18"/>
      <c r="Z21" s="19"/>
      <c r="AA21" s="19"/>
      <c r="AB21" s="19"/>
    </row>
    <row r="22" s="19" customFormat="1" ht="32.25" customHeight="1">
      <c r="A22" s="36" t="s">
        <v>93</v>
      </c>
      <c r="B22" s="41" t="s">
        <v>93</v>
      </c>
      <c r="C22" s="41" t="s">
        <v>93</v>
      </c>
      <c r="D22" s="41" t="s">
        <v>93</v>
      </c>
      <c r="E22" s="41" t="s">
        <v>93</v>
      </c>
      <c r="F22" s="41" t="s">
        <v>93</v>
      </c>
      <c r="G22" s="41" t="s">
        <v>93</v>
      </c>
      <c r="H22" s="41" t="s">
        <v>93</v>
      </c>
      <c r="I22" s="41" t="s">
        <v>93</v>
      </c>
      <c r="J22" s="41" t="s">
        <v>93</v>
      </c>
      <c r="K22" s="41" t="s">
        <v>93</v>
      </c>
      <c r="L22" s="41" t="s">
        <v>93</v>
      </c>
      <c r="M22" s="41" t="s">
        <v>93</v>
      </c>
      <c r="N22" s="41" t="s">
        <v>93</v>
      </c>
      <c r="O22" s="41" t="s">
        <v>93</v>
      </c>
      <c r="P22" s="41" t="s">
        <v>93</v>
      </c>
      <c r="Q22" s="41" t="s">
        <v>93</v>
      </c>
      <c r="R22" s="42" t="s">
        <v>93</v>
      </c>
      <c r="S22" s="42" t="s">
        <v>93</v>
      </c>
      <c r="T22" s="18"/>
      <c r="U22" s="18"/>
      <c r="V22" s="18"/>
      <c r="W22" s="18"/>
      <c r="X22" s="18"/>
      <c r="Y22" s="18"/>
      <c r="Z22" s="19"/>
      <c r="AA22" s="19"/>
      <c r="AB22" s="19"/>
    </row>
    <row r="23" ht="20.25" customHeight="1">
      <c r="A23" s="43"/>
      <c r="B23" s="41" t="s">
        <v>94</v>
      </c>
      <c r="C23" s="41"/>
      <c r="D23" s="41"/>
      <c r="E23" s="43" t="s">
        <v>93</v>
      </c>
      <c r="F23" s="43" t="s">
        <v>93</v>
      </c>
      <c r="G23" s="43" t="s">
        <v>93</v>
      </c>
      <c r="H23" s="43"/>
      <c r="I23" s="43"/>
      <c r="J23" s="43"/>
      <c r="K23" s="43"/>
      <c r="L23" s="43"/>
      <c r="M23" s="43"/>
      <c r="N23" s="43"/>
      <c r="O23" s="43"/>
      <c r="P23" s="43"/>
      <c r="Q23" s="44"/>
      <c r="R23" s="45"/>
      <c r="S23" s="45"/>
      <c r="T23" s="1"/>
      <c r="U23" s="1"/>
      <c r="V23" s="1"/>
      <c r="W23" s="1"/>
      <c r="X23" s="1"/>
      <c r="Y23" s="1"/>
      <c r="Z23" s="1"/>
      <c r="AA23" s="1"/>
      <c r="AB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70866141732283472" right="0.70866141732283472" top="0.74803149606299213" bottom="0.74803149606299213" header="0.31496062992125984" footer="0.31496062992125984"/>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selection activeCell="V27" activeCellId="0" sqref="V27:W27"/>
    </sheetView>
  </sheetViews>
  <sheetFormatPr defaultColWidth="10.7109375" defaultRowHeight="14.25"/>
  <cols>
    <col customWidth="1" min="1" max="1" style="46" width="9.5703125"/>
    <col customWidth="1" min="2" max="2" style="46" width="8.7109375"/>
    <col customWidth="1" min="3" max="3" style="46" width="12.7109375"/>
    <col customWidth="1" min="4" max="4" style="46" width="16.140625"/>
    <col customWidth="1" min="5" max="5" style="46" width="11.140625"/>
    <col customWidth="1" min="6" max="6" style="46" width="11"/>
    <col customWidth="1" min="7" max="8" style="46" width="8.7109375"/>
    <col customWidth="1" min="9" max="9" style="46" width="7.28515625"/>
    <col customWidth="1" min="10" max="10" style="46" width="9.28515625"/>
    <col customWidth="1" min="11" max="11" style="46" width="10.28515625"/>
    <col customWidth="1" min="12" max="15" style="46" width="8.7109375"/>
    <col customWidth="1" min="16" max="16" style="46" width="19.42578125"/>
    <col customWidth="1" min="17" max="17" style="46" width="21.7109375"/>
    <col customWidth="1" min="18" max="18" style="46" width="22"/>
    <col customWidth="1" min="19" max="19" style="46" width="19.7109375"/>
    <col customWidth="1" min="20" max="20" style="46" width="18.42578125"/>
    <col min="21" max="237" style="46" width="10.7109375"/>
    <col customWidth="1" min="238" max="242" style="46" width="15.7109375"/>
    <col customWidth="1" min="243" max="246" style="46" width="12.7109375"/>
    <col customWidth="1" min="247" max="250" style="46" width="15.7109375"/>
    <col customWidth="1" min="251" max="251" style="46" width="22.85546875"/>
    <col customWidth="1" min="252" max="252" style="46" width="20.7109375"/>
    <col customWidth="1" min="253" max="253" style="46" width="16.7109375"/>
    <col min="254" max="493" style="46" width="10.7109375"/>
    <col customWidth="1" min="494" max="498" style="46" width="15.7109375"/>
    <col customWidth="1" min="499" max="502" style="46" width="12.7109375"/>
    <col customWidth="1" min="503" max="506" style="46" width="15.7109375"/>
    <col customWidth="1" min="507" max="507" style="46" width="22.85546875"/>
    <col customWidth="1" min="508" max="508" style="46" width="20.7109375"/>
    <col customWidth="1" min="509" max="509" style="46" width="16.7109375"/>
    <col min="510" max="749" style="46" width="10.7109375"/>
    <col customWidth="1" min="750" max="754" style="46" width="15.7109375"/>
    <col customWidth="1" min="755" max="758" style="46" width="12.7109375"/>
    <col customWidth="1" min="759" max="762" style="46" width="15.7109375"/>
    <col customWidth="1" min="763" max="763" style="46" width="22.85546875"/>
    <col customWidth="1" min="764" max="764" style="46" width="20.7109375"/>
    <col customWidth="1" min="765" max="765" style="46" width="16.7109375"/>
    <col min="766" max="1005" style="46" width="10.7109375"/>
    <col customWidth="1" min="1006" max="1010" style="46" width="15.7109375"/>
    <col customWidth="1" min="1011" max="1014" style="46" width="12.7109375"/>
    <col customWidth="1" min="1015" max="1018" style="46" width="15.7109375"/>
    <col customWidth="1" min="1019" max="1019" style="46" width="22.85546875"/>
    <col customWidth="1" min="1020" max="1020" style="46" width="20.7109375"/>
    <col customWidth="1" min="1021" max="1021" style="46" width="16.7109375"/>
    <col min="1022" max="1261" style="46" width="10.7109375"/>
    <col customWidth="1" min="1262" max="1266" style="46" width="15.7109375"/>
    <col customWidth="1" min="1267" max="1270" style="46" width="12.7109375"/>
    <col customWidth="1" min="1271" max="1274" style="46" width="15.7109375"/>
    <col customWidth="1" min="1275" max="1275" style="46" width="22.85546875"/>
    <col customWidth="1" min="1276" max="1276" style="46" width="20.7109375"/>
    <col customWidth="1" min="1277" max="1277" style="46" width="16.7109375"/>
    <col min="1278" max="1517" style="46" width="10.7109375"/>
    <col customWidth="1" min="1518" max="1522" style="46" width="15.7109375"/>
    <col customWidth="1" min="1523" max="1526" style="46" width="12.7109375"/>
    <col customWidth="1" min="1527" max="1530" style="46" width="15.7109375"/>
    <col customWidth="1" min="1531" max="1531" style="46" width="22.85546875"/>
    <col customWidth="1" min="1532" max="1532" style="46" width="20.7109375"/>
    <col customWidth="1" min="1533" max="1533" style="46" width="16.7109375"/>
    <col min="1534" max="1773" style="46" width="10.7109375"/>
    <col customWidth="1" min="1774" max="1778" style="46" width="15.7109375"/>
    <col customWidth="1" min="1779" max="1782" style="46" width="12.7109375"/>
    <col customWidth="1" min="1783" max="1786" style="46" width="15.7109375"/>
    <col customWidth="1" min="1787" max="1787" style="46" width="22.85546875"/>
    <col customWidth="1" min="1788" max="1788" style="46" width="20.7109375"/>
    <col customWidth="1" min="1789" max="1789" style="46" width="16.7109375"/>
    <col min="1790" max="2029" style="46" width="10.7109375"/>
    <col customWidth="1" min="2030" max="2034" style="46" width="15.7109375"/>
    <col customWidth="1" min="2035" max="2038" style="46" width="12.7109375"/>
    <col customWidth="1" min="2039" max="2042" style="46" width="15.7109375"/>
    <col customWidth="1" min="2043" max="2043" style="46" width="22.85546875"/>
    <col customWidth="1" min="2044" max="2044" style="46" width="20.7109375"/>
    <col customWidth="1" min="2045" max="2045" style="46" width="16.7109375"/>
    <col min="2046" max="2285" style="46" width="10.7109375"/>
    <col customWidth="1" min="2286" max="2290" style="46" width="15.7109375"/>
    <col customWidth="1" min="2291" max="2294" style="46" width="12.7109375"/>
    <col customWidth="1" min="2295" max="2298" style="46" width="15.7109375"/>
    <col customWidth="1" min="2299" max="2299" style="46" width="22.85546875"/>
    <col customWidth="1" min="2300" max="2300" style="46" width="20.7109375"/>
    <col customWidth="1" min="2301" max="2301" style="46" width="16.7109375"/>
    <col min="2302" max="2541" style="46" width="10.7109375"/>
    <col customWidth="1" min="2542" max="2546" style="46" width="15.7109375"/>
    <col customWidth="1" min="2547" max="2550" style="46" width="12.7109375"/>
    <col customWidth="1" min="2551" max="2554" style="46" width="15.7109375"/>
    <col customWidth="1" min="2555" max="2555" style="46" width="22.85546875"/>
    <col customWidth="1" min="2556" max="2556" style="46" width="20.7109375"/>
    <col customWidth="1" min="2557" max="2557" style="46" width="16.7109375"/>
    <col min="2558" max="2797" style="46" width="10.7109375"/>
    <col customWidth="1" min="2798" max="2802" style="46" width="15.7109375"/>
    <col customWidth="1" min="2803" max="2806" style="46" width="12.7109375"/>
    <col customWidth="1" min="2807" max="2810" style="46" width="15.7109375"/>
    <col customWidth="1" min="2811" max="2811" style="46" width="22.85546875"/>
    <col customWidth="1" min="2812" max="2812" style="46" width="20.7109375"/>
    <col customWidth="1" min="2813" max="2813" style="46" width="16.7109375"/>
    <col min="2814" max="3053" style="46" width="10.7109375"/>
    <col customWidth="1" min="3054" max="3058" style="46" width="15.7109375"/>
    <col customWidth="1" min="3059" max="3062" style="46" width="12.7109375"/>
    <col customWidth="1" min="3063" max="3066" style="46" width="15.7109375"/>
    <col customWidth="1" min="3067" max="3067" style="46" width="22.85546875"/>
    <col customWidth="1" min="3068" max="3068" style="46" width="20.7109375"/>
    <col customWidth="1" min="3069" max="3069" style="46" width="16.7109375"/>
    <col min="3070" max="3309" style="46" width="10.7109375"/>
    <col customWidth="1" min="3310" max="3314" style="46" width="15.7109375"/>
    <col customWidth="1" min="3315" max="3318" style="46" width="12.7109375"/>
    <col customWidth="1" min="3319" max="3322" style="46" width="15.7109375"/>
    <col customWidth="1" min="3323" max="3323" style="46" width="22.85546875"/>
    <col customWidth="1" min="3324" max="3324" style="46" width="20.7109375"/>
    <col customWidth="1" min="3325" max="3325" style="46" width="16.7109375"/>
    <col min="3326" max="3565" style="46" width="10.7109375"/>
    <col customWidth="1" min="3566" max="3570" style="46" width="15.7109375"/>
    <col customWidth="1" min="3571" max="3574" style="46" width="12.7109375"/>
    <col customWidth="1" min="3575" max="3578" style="46" width="15.7109375"/>
    <col customWidth="1" min="3579" max="3579" style="46" width="22.85546875"/>
    <col customWidth="1" min="3580" max="3580" style="46" width="20.7109375"/>
    <col customWidth="1" min="3581" max="3581" style="46" width="16.7109375"/>
    <col min="3582" max="3821" style="46" width="10.7109375"/>
    <col customWidth="1" min="3822" max="3826" style="46" width="15.7109375"/>
    <col customWidth="1" min="3827" max="3830" style="46" width="12.7109375"/>
    <col customWidth="1" min="3831" max="3834" style="46" width="15.7109375"/>
    <col customWidth="1" min="3835" max="3835" style="46" width="22.85546875"/>
    <col customWidth="1" min="3836" max="3836" style="46" width="20.7109375"/>
    <col customWidth="1" min="3837" max="3837" style="46" width="16.7109375"/>
    <col min="3838" max="4077" style="46" width="10.7109375"/>
    <col customWidth="1" min="4078" max="4082" style="46" width="15.7109375"/>
    <col customWidth="1" min="4083" max="4086" style="46" width="12.7109375"/>
    <col customWidth="1" min="4087" max="4090" style="46" width="15.7109375"/>
    <col customWidth="1" min="4091" max="4091" style="46" width="22.85546875"/>
    <col customWidth="1" min="4092" max="4092" style="46" width="20.7109375"/>
    <col customWidth="1" min="4093" max="4093" style="46" width="16.7109375"/>
    <col min="4094" max="4333" style="46" width="10.7109375"/>
    <col customWidth="1" min="4334" max="4338" style="46" width="15.7109375"/>
    <col customWidth="1" min="4339" max="4342" style="46" width="12.7109375"/>
    <col customWidth="1" min="4343" max="4346" style="46" width="15.7109375"/>
    <col customWidth="1" min="4347" max="4347" style="46" width="22.85546875"/>
    <col customWidth="1" min="4348" max="4348" style="46" width="20.7109375"/>
    <col customWidth="1" min="4349" max="4349" style="46" width="16.7109375"/>
    <col min="4350" max="4589" style="46" width="10.7109375"/>
    <col customWidth="1" min="4590" max="4594" style="46" width="15.7109375"/>
    <col customWidth="1" min="4595" max="4598" style="46" width="12.7109375"/>
    <col customWidth="1" min="4599" max="4602" style="46" width="15.7109375"/>
    <col customWidth="1" min="4603" max="4603" style="46" width="22.85546875"/>
    <col customWidth="1" min="4604" max="4604" style="46" width="20.7109375"/>
    <col customWidth="1" min="4605" max="4605" style="46" width="16.7109375"/>
    <col min="4606" max="4845" style="46" width="10.7109375"/>
    <col customWidth="1" min="4846" max="4850" style="46" width="15.7109375"/>
    <col customWidth="1" min="4851" max="4854" style="46" width="12.7109375"/>
    <col customWidth="1" min="4855" max="4858" style="46" width="15.7109375"/>
    <col customWidth="1" min="4859" max="4859" style="46" width="22.85546875"/>
    <col customWidth="1" min="4860" max="4860" style="46" width="20.7109375"/>
    <col customWidth="1" min="4861" max="4861" style="46" width="16.7109375"/>
    <col min="4862" max="5101" style="46" width="10.7109375"/>
    <col customWidth="1" min="5102" max="5106" style="46" width="15.7109375"/>
    <col customWidth="1" min="5107" max="5110" style="46" width="12.7109375"/>
    <col customWidth="1" min="5111" max="5114" style="46" width="15.7109375"/>
    <col customWidth="1" min="5115" max="5115" style="46" width="22.85546875"/>
    <col customWidth="1" min="5116" max="5116" style="46" width="20.7109375"/>
    <col customWidth="1" min="5117" max="5117" style="46" width="16.7109375"/>
    <col min="5118" max="5357" style="46" width="10.7109375"/>
    <col customWidth="1" min="5358" max="5362" style="46" width="15.7109375"/>
    <col customWidth="1" min="5363" max="5366" style="46" width="12.7109375"/>
    <col customWidth="1" min="5367" max="5370" style="46" width="15.7109375"/>
    <col customWidth="1" min="5371" max="5371" style="46" width="22.85546875"/>
    <col customWidth="1" min="5372" max="5372" style="46" width="20.7109375"/>
    <col customWidth="1" min="5373" max="5373" style="46" width="16.7109375"/>
    <col min="5374" max="5613" style="46" width="10.7109375"/>
    <col customWidth="1" min="5614" max="5618" style="46" width="15.7109375"/>
    <col customWidth="1" min="5619" max="5622" style="46" width="12.7109375"/>
    <col customWidth="1" min="5623" max="5626" style="46" width="15.7109375"/>
    <col customWidth="1" min="5627" max="5627" style="46" width="22.85546875"/>
    <col customWidth="1" min="5628" max="5628" style="46" width="20.7109375"/>
    <col customWidth="1" min="5629" max="5629" style="46" width="16.7109375"/>
    <col min="5630" max="5869" style="46" width="10.7109375"/>
    <col customWidth="1" min="5870" max="5874" style="46" width="15.7109375"/>
    <col customWidth="1" min="5875" max="5878" style="46" width="12.7109375"/>
    <col customWidth="1" min="5879" max="5882" style="46" width="15.7109375"/>
    <col customWidth="1" min="5883" max="5883" style="46" width="22.85546875"/>
    <col customWidth="1" min="5884" max="5884" style="46" width="20.7109375"/>
    <col customWidth="1" min="5885" max="5885" style="46" width="16.7109375"/>
    <col min="5886" max="6125" style="46" width="10.7109375"/>
    <col customWidth="1" min="6126" max="6130" style="46" width="15.7109375"/>
    <col customWidth="1" min="6131" max="6134" style="46" width="12.7109375"/>
    <col customWidth="1" min="6135" max="6138" style="46" width="15.7109375"/>
    <col customWidth="1" min="6139" max="6139" style="46" width="22.85546875"/>
    <col customWidth="1" min="6140" max="6140" style="46" width="20.7109375"/>
    <col customWidth="1" min="6141" max="6141" style="46" width="16.7109375"/>
    <col min="6142" max="6381" style="46" width="10.7109375"/>
    <col customWidth="1" min="6382" max="6386" style="46" width="15.7109375"/>
    <col customWidth="1" min="6387" max="6390" style="46" width="12.7109375"/>
    <col customWidth="1" min="6391" max="6394" style="46" width="15.7109375"/>
    <col customWidth="1" min="6395" max="6395" style="46" width="22.85546875"/>
    <col customWidth="1" min="6396" max="6396" style="46" width="20.7109375"/>
    <col customWidth="1" min="6397" max="6397" style="46" width="16.7109375"/>
    <col min="6398" max="6637" style="46" width="10.7109375"/>
    <col customWidth="1" min="6638" max="6642" style="46" width="15.7109375"/>
    <col customWidth="1" min="6643" max="6646" style="46" width="12.7109375"/>
    <col customWidth="1" min="6647" max="6650" style="46" width="15.7109375"/>
    <col customWidth="1" min="6651" max="6651" style="46" width="22.85546875"/>
    <col customWidth="1" min="6652" max="6652" style="46" width="20.7109375"/>
    <col customWidth="1" min="6653" max="6653" style="46" width="16.7109375"/>
    <col min="6654" max="6893" style="46" width="10.7109375"/>
    <col customWidth="1" min="6894" max="6898" style="46" width="15.7109375"/>
    <col customWidth="1" min="6899" max="6902" style="46" width="12.7109375"/>
    <col customWidth="1" min="6903" max="6906" style="46" width="15.7109375"/>
    <col customWidth="1" min="6907" max="6907" style="46" width="22.85546875"/>
    <col customWidth="1" min="6908" max="6908" style="46" width="20.7109375"/>
    <col customWidth="1" min="6909" max="6909" style="46" width="16.7109375"/>
    <col min="6910" max="7149" style="46" width="10.7109375"/>
    <col customWidth="1" min="7150" max="7154" style="46" width="15.7109375"/>
    <col customWidth="1" min="7155" max="7158" style="46" width="12.7109375"/>
    <col customWidth="1" min="7159" max="7162" style="46" width="15.7109375"/>
    <col customWidth="1" min="7163" max="7163" style="46" width="22.85546875"/>
    <col customWidth="1" min="7164" max="7164" style="46" width="20.7109375"/>
    <col customWidth="1" min="7165" max="7165" style="46" width="16.7109375"/>
    <col min="7166" max="7405" style="46" width="10.7109375"/>
    <col customWidth="1" min="7406" max="7410" style="46" width="15.7109375"/>
    <col customWidth="1" min="7411" max="7414" style="46" width="12.7109375"/>
    <col customWidth="1" min="7415" max="7418" style="46" width="15.7109375"/>
    <col customWidth="1" min="7419" max="7419" style="46" width="22.85546875"/>
    <col customWidth="1" min="7420" max="7420" style="46" width="20.7109375"/>
    <col customWidth="1" min="7421" max="7421" style="46" width="16.7109375"/>
    <col min="7422" max="7661" style="46" width="10.7109375"/>
    <col customWidth="1" min="7662" max="7666" style="46" width="15.7109375"/>
    <col customWidth="1" min="7667" max="7670" style="46" width="12.7109375"/>
    <col customWidth="1" min="7671" max="7674" style="46" width="15.7109375"/>
    <col customWidth="1" min="7675" max="7675" style="46" width="22.85546875"/>
    <col customWidth="1" min="7676" max="7676" style="46" width="20.7109375"/>
    <col customWidth="1" min="7677" max="7677" style="46" width="16.7109375"/>
    <col min="7678" max="7917" style="46" width="10.7109375"/>
    <col customWidth="1" min="7918" max="7922" style="46" width="15.7109375"/>
    <col customWidth="1" min="7923" max="7926" style="46" width="12.7109375"/>
    <col customWidth="1" min="7927" max="7930" style="46" width="15.7109375"/>
    <col customWidth="1" min="7931" max="7931" style="46" width="22.85546875"/>
    <col customWidth="1" min="7932" max="7932" style="46" width="20.7109375"/>
    <col customWidth="1" min="7933" max="7933" style="46" width="16.7109375"/>
    <col min="7934" max="8173" style="46" width="10.7109375"/>
    <col customWidth="1" min="8174" max="8178" style="46" width="15.7109375"/>
    <col customWidth="1" min="8179" max="8182" style="46" width="12.7109375"/>
    <col customWidth="1" min="8183" max="8186" style="46" width="15.7109375"/>
    <col customWidth="1" min="8187" max="8187" style="46" width="22.85546875"/>
    <col customWidth="1" min="8188" max="8188" style="46" width="20.7109375"/>
    <col customWidth="1" min="8189" max="8189" style="46" width="16.7109375"/>
    <col min="8190" max="8429" style="46" width="10.7109375"/>
    <col customWidth="1" min="8430" max="8434" style="46" width="15.7109375"/>
    <col customWidth="1" min="8435" max="8438" style="46" width="12.7109375"/>
    <col customWidth="1" min="8439" max="8442" style="46" width="15.7109375"/>
    <col customWidth="1" min="8443" max="8443" style="46" width="22.85546875"/>
    <col customWidth="1" min="8444" max="8444" style="46" width="20.7109375"/>
    <col customWidth="1" min="8445" max="8445" style="46" width="16.7109375"/>
    <col min="8446" max="8685" style="46" width="10.7109375"/>
    <col customWidth="1" min="8686" max="8690" style="46" width="15.7109375"/>
    <col customWidth="1" min="8691" max="8694" style="46" width="12.7109375"/>
    <col customWidth="1" min="8695" max="8698" style="46" width="15.7109375"/>
    <col customWidth="1" min="8699" max="8699" style="46" width="22.85546875"/>
    <col customWidth="1" min="8700" max="8700" style="46" width="20.7109375"/>
    <col customWidth="1" min="8701" max="8701" style="46" width="16.7109375"/>
    <col min="8702" max="8941" style="46" width="10.7109375"/>
    <col customWidth="1" min="8942" max="8946" style="46" width="15.7109375"/>
    <col customWidth="1" min="8947" max="8950" style="46" width="12.7109375"/>
    <col customWidth="1" min="8951" max="8954" style="46" width="15.7109375"/>
    <col customWidth="1" min="8955" max="8955" style="46" width="22.85546875"/>
    <col customWidth="1" min="8956" max="8956" style="46" width="20.7109375"/>
    <col customWidth="1" min="8957" max="8957" style="46" width="16.7109375"/>
    <col min="8958" max="9197" style="46" width="10.7109375"/>
    <col customWidth="1" min="9198" max="9202" style="46" width="15.7109375"/>
    <col customWidth="1" min="9203" max="9206" style="46" width="12.7109375"/>
    <col customWidth="1" min="9207" max="9210" style="46" width="15.7109375"/>
    <col customWidth="1" min="9211" max="9211" style="46" width="22.85546875"/>
    <col customWidth="1" min="9212" max="9212" style="46" width="20.7109375"/>
    <col customWidth="1" min="9213" max="9213" style="46" width="16.7109375"/>
    <col min="9214" max="9453" style="46" width="10.7109375"/>
    <col customWidth="1" min="9454" max="9458" style="46" width="15.7109375"/>
    <col customWidth="1" min="9459" max="9462" style="46" width="12.7109375"/>
    <col customWidth="1" min="9463" max="9466" style="46" width="15.7109375"/>
    <col customWidth="1" min="9467" max="9467" style="46" width="22.85546875"/>
    <col customWidth="1" min="9468" max="9468" style="46" width="20.7109375"/>
    <col customWidth="1" min="9469" max="9469" style="46" width="16.7109375"/>
    <col min="9470" max="9709" style="46" width="10.7109375"/>
    <col customWidth="1" min="9710" max="9714" style="46" width="15.7109375"/>
    <col customWidth="1" min="9715" max="9718" style="46" width="12.7109375"/>
    <col customWidth="1" min="9719" max="9722" style="46" width="15.7109375"/>
    <col customWidth="1" min="9723" max="9723" style="46" width="22.85546875"/>
    <col customWidth="1" min="9724" max="9724" style="46" width="20.7109375"/>
    <col customWidth="1" min="9725" max="9725" style="46" width="16.7109375"/>
    <col min="9726" max="9965" style="46" width="10.7109375"/>
    <col customWidth="1" min="9966" max="9970" style="46" width="15.7109375"/>
    <col customWidth="1" min="9971" max="9974" style="46" width="12.7109375"/>
    <col customWidth="1" min="9975" max="9978" style="46" width="15.7109375"/>
    <col customWidth="1" min="9979" max="9979" style="46" width="22.85546875"/>
    <col customWidth="1" min="9980" max="9980" style="46" width="20.7109375"/>
    <col customWidth="1" min="9981" max="9981" style="46" width="16.7109375"/>
    <col min="9982" max="10221" style="46" width="10.7109375"/>
    <col customWidth="1" min="10222" max="10226" style="46" width="15.7109375"/>
    <col customWidth="1" min="10227" max="10230" style="46" width="12.7109375"/>
    <col customWidth="1" min="10231" max="10234" style="46" width="15.7109375"/>
    <col customWidth="1" min="10235" max="10235" style="46" width="22.85546875"/>
    <col customWidth="1" min="10236" max="10236" style="46" width="20.7109375"/>
    <col customWidth="1" min="10237" max="10237" style="46" width="16.7109375"/>
    <col min="10238" max="10477" style="46" width="10.7109375"/>
    <col customWidth="1" min="10478" max="10482" style="46" width="15.7109375"/>
    <col customWidth="1" min="10483" max="10486" style="46" width="12.7109375"/>
    <col customWidth="1" min="10487" max="10490" style="46" width="15.7109375"/>
    <col customWidth="1" min="10491" max="10491" style="46" width="22.85546875"/>
    <col customWidth="1" min="10492" max="10492" style="46" width="20.7109375"/>
    <col customWidth="1" min="10493" max="10493" style="46" width="16.7109375"/>
    <col min="10494" max="10733" style="46" width="10.7109375"/>
    <col customWidth="1" min="10734" max="10738" style="46" width="15.7109375"/>
    <col customWidth="1" min="10739" max="10742" style="46" width="12.7109375"/>
    <col customWidth="1" min="10743" max="10746" style="46" width="15.7109375"/>
    <col customWidth="1" min="10747" max="10747" style="46" width="22.85546875"/>
    <col customWidth="1" min="10748" max="10748" style="46" width="20.7109375"/>
    <col customWidth="1" min="10749" max="10749" style="46" width="16.7109375"/>
    <col min="10750" max="10989" style="46" width="10.7109375"/>
    <col customWidth="1" min="10990" max="10994" style="46" width="15.7109375"/>
    <col customWidth="1" min="10995" max="10998" style="46" width="12.7109375"/>
    <col customWidth="1" min="10999" max="11002" style="46" width="15.7109375"/>
    <col customWidth="1" min="11003" max="11003" style="46" width="22.85546875"/>
    <col customWidth="1" min="11004" max="11004" style="46" width="20.7109375"/>
    <col customWidth="1" min="11005" max="11005" style="46" width="16.7109375"/>
    <col min="11006" max="11245" style="46" width="10.7109375"/>
    <col customWidth="1" min="11246" max="11250" style="46" width="15.7109375"/>
    <col customWidth="1" min="11251" max="11254" style="46" width="12.7109375"/>
    <col customWidth="1" min="11255" max="11258" style="46" width="15.7109375"/>
    <col customWidth="1" min="11259" max="11259" style="46" width="22.85546875"/>
    <col customWidth="1" min="11260" max="11260" style="46" width="20.7109375"/>
    <col customWidth="1" min="11261" max="11261" style="46" width="16.7109375"/>
    <col min="11262" max="11501" style="46" width="10.7109375"/>
    <col customWidth="1" min="11502" max="11506" style="46" width="15.7109375"/>
    <col customWidth="1" min="11507" max="11510" style="46" width="12.7109375"/>
    <col customWidth="1" min="11511" max="11514" style="46" width="15.7109375"/>
    <col customWidth="1" min="11515" max="11515" style="46" width="22.85546875"/>
    <col customWidth="1" min="11516" max="11516" style="46" width="20.7109375"/>
    <col customWidth="1" min="11517" max="11517" style="46" width="16.7109375"/>
    <col min="11518" max="11757" style="46" width="10.7109375"/>
    <col customWidth="1" min="11758" max="11762" style="46" width="15.7109375"/>
    <col customWidth="1" min="11763" max="11766" style="46" width="12.7109375"/>
    <col customWidth="1" min="11767" max="11770" style="46" width="15.7109375"/>
    <col customWidth="1" min="11771" max="11771" style="46" width="22.85546875"/>
    <col customWidth="1" min="11772" max="11772" style="46" width="20.7109375"/>
    <col customWidth="1" min="11773" max="11773" style="46" width="16.7109375"/>
    <col min="11774" max="12013" style="46" width="10.7109375"/>
    <col customWidth="1" min="12014" max="12018" style="46" width="15.7109375"/>
    <col customWidth="1" min="12019" max="12022" style="46" width="12.7109375"/>
    <col customWidth="1" min="12023" max="12026" style="46" width="15.7109375"/>
    <col customWidth="1" min="12027" max="12027" style="46" width="22.85546875"/>
    <col customWidth="1" min="12028" max="12028" style="46" width="20.7109375"/>
    <col customWidth="1" min="12029" max="12029" style="46" width="16.7109375"/>
    <col min="12030" max="12269" style="46" width="10.7109375"/>
    <col customWidth="1" min="12270" max="12274" style="46" width="15.7109375"/>
    <col customWidth="1" min="12275" max="12278" style="46" width="12.7109375"/>
    <col customWidth="1" min="12279" max="12282" style="46" width="15.7109375"/>
    <col customWidth="1" min="12283" max="12283" style="46" width="22.85546875"/>
    <col customWidth="1" min="12284" max="12284" style="46" width="20.7109375"/>
    <col customWidth="1" min="12285" max="12285" style="46" width="16.7109375"/>
    <col min="12286" max="12525" style="46" width="10.7109375"/>
    <col customWidth="1" min="12526" max="12530" style="46" width="15.7109375"/>
    <col customWidth="1" min="12531" max="12534" style="46" width="12.7109375"/>
    <col customWidth="1" min="12535" max="12538" style="46" width="15.7109375"/>
    <col customWidth="1" min="12539" max="12539" style="46" width="22.85546875"/>
    <col customWidth="1" min="12540" max="12540" style="46" width="20.7109375"/>
    <col customWidth="1" min="12541" max="12541" style="46" width="16.7109375"/>
    <col min="12542" max="12781" style="46" width="10.7109375"/>
    <col customWidth="1" min="12782" max="12786" style="46" width="15.7109375"/>
    <col customWidth="1" min="12787" max="12790" style="46" width="12.7109375"/>
    <col customWidth="1" min="12791" max="12794" style="46" width="15.7109375"/>
    <col customWidth="1" min="12795" max="12795" style="46" width="22.85546875"/>
    <col customWidth="1" min="12796" max="12796" style="46" width="20.7109375"/>
    <col customWidth="1" min="12797" max="12797" style="46" width="16.7109375"/>
    <col min="12798" max="13037" style="46" width="10.7109375"/>
    <col customWidth="1" min="13038" max="13042" style="46" width="15.7109375"/>
    <col customWidth="1" min="13043" max="13046" style="46" width="12.7109375"/>
    <col customWidth="1" min="13047" max="13050" style="46" width="15.7109375"/>
    <col customWidth="1" min="13051" max="13051" style="46" width="22.85546875"/>
    <col customWidth="1" min="13052" max="13052" style="46" width="20.7109375"/>
    <col customWidth="1" min="13053" max="13053" style="46" width="16.7109375"/>
    <col min="13054" max="13293" style="46" width="10.7109375"/>
    <col customWidth="1" min="13294" max="13298" style="46" width="15.7109375"/>
    <col customWidth="1" min="13299" max="13302" style="46" width="12.7109375"/>
    <col customWidth="1" min="13303" max="13306" style="46" width="15.7109375"/>
    <col customWidth="1" min="13307" max="13307" style="46" width="22.85546875"/>
    <col customWidth="1" min="13308" max="13308" style="46" width="20.7109375"/>
    <col customWidth="1" min="13309" max="13309" style="46" width="16.7109375"/>
    <col min="13310" max="13549" style="46" width="10.7109375"/>
    <col customWidth="1" min="13550" max="13554" style="46" width="15.7109375"/>
    <col customWidth="1" min="13555" max="13558" style="46" width="12.7109375"/>
    <col customWidth="1" min="13559" max="13562" style="46" width="15.7109375"/>
    <col customWidth="1" min="13563" max="13563" style="46" width="22.85546875"/>
    <col customWidth="1" min="13564" max="13564" style="46" width="20.7109375"/>
    <col customWidth="1" min="13565" max="13565" style="46" width="16.7109375"/>
    <col min="13566" max="13805" style="46" width="10.7109375"/>
    <col customWidth="1" min="13806" max="13810" style="46" width="15.7109375"/>
    <col customWidth="1" min="13811" max="13814" style="46" width="12.7109375"/>
    <col customWidth="1" min="13815" max="13818" style="46" width="15.7109375"/>
    <col customWidth="1" min="13819" max="13819" style="46" width="22.85546875"/>
    <col customWidth="1" min="13820" max="13820" style="46" width="20.7109375"/>
    <col customWidth="1" min="13821" max="13821" style="46" width="16.7109375"/>
    <col min="13822" max="14061" style="46" width="10.7109375"/>
    <col customWidth="1" min="14062" max="14066" style="46" width="15.7109375"/>
    <col customWidth="1" min="14067" max="14070" style="46" width="12.7109375"/>
    <col customWidth="1" min="14071" max="14074" style="46" width="15.7109375"/>
    <col customWidth="1" min="14075" max="14075" style="46" width="22.85546875"/>
    <col customWidth="1" min="14076" max="14076" style="46" width="20.7109375"/>
    <col customWidth="1" min="14077" max="14077" style="46" width="16.7109375"/>
    <col min="14078" max="14317" style="46" width="10.7109375"/>
    <col customWidth="1" min="14318" max="14322" style="46" width="15.7109375"/>
    <col customWidth="1" min="14323" max="14326" style="46" width="12.7109375"/>
    <col customWidth="1" min="14327" max="14330" style="46" width="15.7109375"/>
    <col customWidth="1" min="14331" max="14331" style="46" width="22.85546875"/>
    <col customWidth="1" min="14332" max="14332" style="46" width="20.7109375"/>
    <col customWidth="1" min="14333" max="14333" style="46" width="16.7109375"/>
    <col min="14334" max="14573" style="46" width="10.7109375"/>
    <col customWidth="1" min="14574" max="14578" style="46" width="15.7109375"/>
    <col customWidth="1" min="14579" max="14582" style="46" width="12.7109375"/>
    <col customWidth="1" min="14583" max="14586" style="46" width="15.7109375"/>
    <col customWidth="1" min="14587" max="14587" style="46" width="22.85546875"/>
    <col customWidth="1" min="14588" max="14588" style="46" width="20.7109375"/>
    <col customWidth="1" min="14589" max="14589" style="46" width="16.7109375"/>
    <col min="14590" max="14829" style="46" width="10.7109375"/>
    <col customWidth="1" min="14830" max="14834" style="46" width="15.7109375"/>
    <col customWidth="1" min="14835" max="14838" style="46" width="12.7109375"/>
    <col customWidth="1" min="14839" max="14842" style="46" width="15.7109375"/>
    <col customWidth="1" min="14843" max="14843" style="46" width="22.85546875"/>
    <col customWidth="1" min="14844" max="14844" style="46" width="20.7109375"/>
    <col customWidth="1" min="14845" max="14845" style="46" width="16.7109375"/>
    <col min="14846" max="15085" style="46" width="10.7109375"/>
    <col customWidth="1" min="15086" max="15090" style="46" width="15.7109375"/>
    <col customWidth="1" min="15091" max="15094" style="46" width="12.7109375"/>
    <col customWidth="1" min="15095" max="15098" style="46" width="15.7109375"/>
    <col customWidth="1" min="15099" max="15099" style="46" width="22.85546875"/>
    <col customWidth="1" min="15100" max="15100" style="46" width="20.7109375"/>
    <col customWidth="1" min="15101" max="15101" style="46" width="16.7109375"/>
    <col min="15102" max="15341" style="46" width="10.7109375"/>
    <col customWidth="1" min="15342" max="15346" style="46" width="15.7109375"/>
    <col customWidth="1" min="15347" max="15350" style="46" width="12.7109375"/>
    <col customWidth="1" min="15351" max="15354" style="46" width="15.7109375"/>
    <col customWidth="1" min="15355" max="15355" style="46" width="22.85546875"/>
    <col customWidth="1" min="15356" max="15356" style="46" width="20.7109375"/>
    <col customWidth="1" min="15357" max="15357" style="46" width="16.7109375"/>
    <col min="15358" max="15597" style="46" width="10.7109375"/>
    <col customWidth="1" min="15598" max="15602" style="46" width="15.7109375"/>
    <col customWidth="1" min="15603" max="15606" style="46" width="12.7109375"/>
    <col customWidth="1" min="15607" max="15610" style="46" width="15.7109375"/>
    <col customWidth="1" min="15611" max="15611" style="46" width="22.85546875"/>
    <col customWidth="1" min="15612" max="15612" style="46" width="20.7109375"/>
    <col customWidth="1" min="15613" max="15613" style="46" width="16.7109375"/>
    <col min="15614" max="15853" style="46" width="10.7109375"/>
    <col customWidth="1" min="15854" max="15858" style="46" width="15.7109375"/>
    <col customWidth="1" min="15859" max="15862" style="46" width="12.7109375"/>
    <col customWidth="1" min="15863" max="15866" style="46" width="15.7109375"/>
    <col customWidth="1" min="15867" max="15867" style="46" width="22.85546875"/>
    <col customWidth="1" min="15868" max="15868" style="46" width="20.7109375"/>
    <col customWidth="1" min="15869" max="15869" style="46" width="16.7109375"/>
    <col min="15870" max="16109" style="46" width="10.7109375"/>
    <col customWidth="1" min="16110" max="16114" style="46" width="15.7109375"/>
    <col customWidth="1" min="16115" max="16118" style="46" width="12.7109375"/>
    <col customWidth="1" min="16119" max="16122" style="46" width="15.7109375"/>
    <col customWidth="1" min="16123" max="16123" style="46" width="22.85546875"/>
    <col customWidth="1" min="16124" max="16124" style="46" width="20.7109375"/>
    <col customWidth="1" min="16125" max="16125" style="46" width="16.7109375"/>
    <col min="16126" max="16384" style="46" width="10.7109375"/>
  </cols>
  <sheetData>
    <row r="1" ht="3" customHeight="1"/>
    <row r="2" ht="15" customHeight="1">
      <c r="T2" s="4" t="s">
        <v>0</v>
      </c>
    </row>
    <row r="3" s="2" customFormat="1" ht="18.75" customHeight="1">
      <c r="A3" s="3"/>
      <c r="H3" s="2"/>
      <c r="T3" s="5" t="s">
        <v>1</v>
      </c>
    </row>
    <row r="4" s="2" customFormat="1" ht="18.75" customHeight="1">
      <c r="A4" s="3"/>
      <c r="H4" s="2"/>
      <c r="T4" s="5" t="s">
        <v>2</v>
      </c>
    </row>
    <row r="5" s="2" customFormat="1" ht="18.75" customHeight="1">
      <c r="A5" s="3"/>
      <c r="H5" s="2"/>
      <c r="T5" s="5"/>
    </row>
    <row r="6" s="2" customFormat="1" ht="15">
      <c r="A6" s="7" t="str">
        <f>'1. паспорт местоположение'!A5:C5</f>
        <v xml:space="preserve">Год раскрытия информации: 2025 год</v>
      </c>
      <c r="B6" s="7"/>
      <c r="C6" s="7"/>
      <c r="D6" s="7"/>
      <c r="E6" s="7"/>
      <c r="F6" s="7"/>
      <c r="G6" s="7"/>
      <c r="H6" s="7"/>
      <c r="I6" s="7"/>
      <c r="J6" s="7"/>
      <c r="K6" s="7"/>
      <c r="L6" s="7"/>
      <c r="M6" s="7"/>
      <c r="N6" s="7"/>
      <c r="O6" s="7"/>
      <c r="P6" s="7"/>
      <c r="Q6" s="7"/>
      <c r="R6" s="7"/>
      <c r="S6" s="7"/>
      <c r="T6" s="7"/>
    </row>
    <row r="7" s="2" customFormat="1">
      <c r="A7" s="6"/>
      <c r="H7" s="2"/>
    </row>
    <row r="8" s="2" customFormat="1" ht="17.25">
      <c r="A8" s="12" t="s">
        <v>4</v>
      </c>
      <c r="B8" s="12"/>
      <c r="C8" s="12"/>
      <c r="D8" s="12"/>
      <c r="E8" s="12"/>
      <c r="F8" s="12"/>
      <c r="G8" s="12"/>
      <c r="H8" s="12"/>
      <c r="I8" s="12"/>
      <c r="J8" s="12"/>
      <c r="K8" s="12"/>
      <c r="L8" s="12"/>
      <c r="M8" s="12"/>
      <c r="N8" s="12"/>
      <c r="O8" s="12"/>
      <c r="P8" s="12"/>
      <c r="Q8" s="12"/>
      <c r="R8" s="12"/>
      <c r="S8" s="12"/>
      <c r="T8" s="12"/>
    </row>
    <row r="9" s="2" customFormat="1" ht="17.25">
      <c r="A9" s="12"/>
      <c r="B9" s="12"/>
      <c r="C9" s="12"/>
      <c r="D9" s="12"/>
      <c r="E9" s="12"/>
      <c r="F9" s="12"/>
      <c r="G9" s="12"/>
      <c r="H9" s="12"/>
      <c r="I9" s="12"/>
      <c r="J9" s="12"/>
      <c r="K9" s="12"/>
      <c r="L9" s="12"/>
      <c r="M9" s="12"/>
      <c r="N9" s="12"/>
      <c r="O9" s="12"/>
      <c r="P9" s="12"/>
      <c r="Q9" s="12"/>
      <c r="R9" s="12"/>
      <c r="S9" s="12"/>
      <c r="T9" s="12"/>
    </row>
    <row r="10" s="2" customFormat="1" ht="18.75" customHeight="1">
      <c r="A10" s="33" t="str">
        <f>'1. паспорт местоположение'!A9:C9</f>
        <v xml:space="preserve">Акционерное общество "Россети Янтарь" ДЗО  ПАО "Россети"</v>
      </c>
      <c r="B10" s="33"/>
      <c r="C10" s="33"/>
      <c r="D10" s="33"/>
      <c r="E10" s="33"/>
      <c r="F10" s="33"/>
      <c r="G10" s="33"/>
      <c r="H10" s="33"/>
      <c r="I10" s="33"/>
      <c r="J10" s="33"/>
      <c r="K10" s="33"/>
      <c r="L10" s="33"/>
      <c r="M10" s="33"/>
      <c r="N10" s="33"/>
      <c r="O10" s="33"/>
      <c r="P10" s="33"/>
      <c r="Q10" s="33"/>
      <c r="R10" s="33"/>
      <c r="S10" s="33"/>
      <c r="T10" s="33"/>
    </row>
    <row r="11" s="2" customFormat="1" ht="18.75" customHeight="1">
      <c r="A11" s="15" t="s">
        <v>6</v>
      </c>
      <c r="B11" s="15"/>
      <c r="C11" s="15"/>
      <c r="D11" s="15"/>
      <c r="E11" s="15"/>
      <c r="F11" s="15"/>
      <c r="G11" s="15"/>
      <c r="H11" s="15"/>
      <c r="I11" s="15"/>
      <c r="J11" s="15"/>
      <c r="K11" s="15"/>
      <c r="L11" s="15"/>
      <c r="M11" s="15"/>
      <c r="N11" s="15"/>
      <c r="O11" s="15"/>
      <c r="P11" s="15"/>
      <c r="Q11" s="15"/>
      <c r="R11" s="15"/>
      <c r="S11" s="15"/>
      <c r="T11" s="15"/>
    </row>
    <row r="12" s="2" customFormat="1" ht="17.25">
      <c r="A12" s="12"/>
      <c r="B12" s="12"/>
      <c r="C12" s="12"/>
      <c r="D12" s="12"/>
      <c r="E12" s="12"/>
      <c r="F12" s="12"/>
      <c r="G12" s="12"/>
      <c r="H12" s="12"/>
      <c r="I12" s="12"/>
      <c r="J12" s="12"/>
      <c r="K12" s="12"/>
      <c r="L12" s="12"/>
      <c r="M12" s="12"/>
      <c r="N12" s="12"/>
      <c r="O12" s="12"/>
      <c r="P12" s="12"/>
      <c r="Q12" s="12"/>
      <c r="R12" s="12"/>
      <c r="S12" s="12"/>
      <c r="T12" s="12"/>
    </row>
    <row r="13" s="2" customFormat="1" ht="18.75" customHeight="1">
      <c r="A13" s="33" t="str">
        <f>'1. паспорт местоположение'!A12:C12</f>
        <v>N_НМА15-2</v>
      </c>
      <c r="B13" s="33"/>
      <c r="C13" s="33"/>
      <c r="D13" s="33"/>
      <c r="E13" s="33"/>
      <c r="F13" s="33"/>
      <c r="G13" s="33"/>
      <c r="H13" s="33"/>
      <c r="I13" s="33"/>
      <c r="J13" s="33"/>
      <c r="K13" s="33"/>
      <c r="L13" s="33"/>
      <c r="M13" s="33"/>
      <c r="N13" s="33"/>
      <c r="O13" s="33"/>
      <c r="P13" s="33"/>
      <c r="Q13" s="33"/>
      <c r="R13" s="33"/>
      <c r="S13" s="33"/>
      <c r="T13" s="33"/>
    </row>
    <row r="14" s="2" customFormat="1" ht="18.75" customHeight="1">
      <c r="A14" s="15" t="s">
        <v>8</v>
      </c>
      <c r="B14" s="15"/>
      <c r="C14" s="15"/>
      <c r="D14" s="15"/>
      <c r="E14" s="15"/>
      <c r="F14" s="15"/>
      <c r="G14" s="15"/>
      <c r="H14" s="15"/>
      <c r="I14" s="15"/>
      <c r="J14" s="15"/>
      <c r="K14" s="15"/>
      <c r="L14" s="15"/>
      <c r="M14" s="15"/>
      <c r="N14" s="15"/>
      <c r="O14" s="15"/>
      <c r="P14" s="15"/>
      <c r="Q14" s="15"/>
      <c r="R14" s="15"/>
      <c r="S14" s="15"/>
      <c r="T14" s="15"/>
    </row>
    <row r="15" s="2" customFormat="1" ht="15.75" customHeight="1">
      <c r="A15" s="18"/>
      <c r="B15" s="18"/>
      <c r="C15" s="18"/>
      <c r="D15" s="18"/>
      <c r="E15" s="18"/>
      <c r="F15" s="18"/>
      <c r="G15" s="18"/>
      <c r="H15" s="18"/>
      <c r="I15" s="18"/>
      <c r="J15" s="18"/>
      <c r="K15" s="18"/>
      <c r="L15" s="18"/>
      <c r="M15" s="18"/>
      <c r="N15" s="18"/>
      <c r="O15" s="18"/>
      <c r="P15" s="18"/>
      <c r="Q15" s="18"/>
      <c r="R15" s="18"/>
      <c r="S15" s="18"/>
      <c r="T15" s="18"/>
    </row>
    <row r="16" s="19" customFormat="1" ht="66" customHeight="1">
      <c r="A16" s="34" t="str">
        <f>'1. паспорт местоположение'!A15</f>
        <v xml:space="preserve">Развитие функционала технологической интеграционной платформы АО "Россети Янтарь" с внедрением дополнительных потоков (2 этап)</v>
      </c>
      <c r="B16" s="34"/>
      <c r="C16" s="34"/>
      <c r="D16" s="34"/>
      <c r="E16" s="34"/>
      <c r="F16" s="34"/>
      <c r="G16" s="34"/>
      <c r="H16" s="34"/>
      <c r="I16" s="34"/>
      <c r="J16" s="34"/>
      <c r="K16" s="34"/>
      <c r="L16" s="34"/>
      <c r="M16" s="34"/>
      <c r="N16" s="34"/>
      <c r="O16" s="34"/>
      <c r="P16" s="34"/>
      <c r="Q16" s="34"/>
      <c r="R16" s="34"/>
      <c r="S16" s="34"/>
      <c r="T16" s="34"/>
    </row>
    <row r="17" s="19" customFormat="1" ht="15" customHeight="1">
      <c r="A17" s="15" t="s">
        <v>10</v>
      </c>
      <c r="B17" s="15"/>
      <c r="C17" s="15"/>
      <c r="D17" s="15"/>
      <c r="E17" s="15"/>
      <c r="F17" s="15"/>
      <c r="G17" s="15"/>
      <c r="H17" s="15"/>
      <c r="I17" s="15"/>
      <c r="J17" s="15"/>
      <c r="K17" s="15"/>
      <c r="L17" s="15"/>
      <c r="M17" s="15"/>
      <c r="N17" s="15"/>
      <c r="O17" s="15"/>
      <c r="P17" s="15"/>
      <c r="Q17" s="15"/>
      <c r="R17" s="15"/>
      <c r="S17" s="15"/>
      <c r="T17" s="15"/>
    </row>
    <row r="18" s="19" customFormat="1" ht="15" customHeight="1">
      <c r="A18" s="18"/>
      <c r="B18" s="18"/>
      <c r="C18" s="18"/>
      <c r="D18" s="18"/>
      <c r="E18" s="18"/>
      <c r="F18" s="18"/>
      <c r="G18" s="18"/>
      <c r="H18" s="18"/>
      <c r="I18" s="18"/>
      <c r="J18" s="18"/>
      <c r="K18" s="18"/>
      <c r="L18" s="18"/>
      <c r="M18" s="18"/>
      <c r="N18" s="18"/>
      <c r="O18" s="18"/>
      <c r="P18" s="18"/>
      <c r="Q18" s="18"/>
      <c r="R18" s="18"/>
      <c r="S18" s="18"/>
      <c r="T18" s="18"/>
    </row>
    <row r="19" s="19" customFormat="1" ht="15" customHeight="1">
      <c r="A19" s="17" t="s">
        <v>95</v>
      </c>
      <c r="B19" s="17"/>
      <c r="C19" s="17"/>
      <c r="D19" s="17"/>
      <c r="E19" s="17"/>
      <c r="F19" s="17"/>
      <c r="G19" s="17"/>
      <c r="H19" s="17"/>
      <c r="I19" s="17"/>
      <c r="J19" s="17"/>
      <c r="K19" s="17"/>
      <c r="L19" s="17"/>
      <c r="M19" s="17"/>
      <c r="N19" s="17"/>
      <c r="O19" s="17"/>
      <c r="P19" s="17"/>
      <c r="Q19" s="17"/>
      <c r="R19" s="17"/>
      <c r="S19" s="17"/>
      <c r="T19" s="17"/>
    </row>
    <row r="20" s="47" customFormat="1" ht="21" customHeight="1">
      <c r="A20" s="48"/>
      <c r="B20" s="48"/>
      <c r="C20" s="48"/>
      <c r="D20" s="48"/>
      <c r="E20" s="48"/>
      <c r="F20" s="48"/>
      <c r="G20" s="48"/>
      <c r="H20" s="48"/>
      <c r="I20" s="48"/>
      <c r="J20" s="48"/>
      <c r="K20" s="48"/>
      <c r="L20" s="48"/>
      <c r="M20" s="48"/>
      <c r="N20" s="48"/>
      <c r="O20" s="48"/>
      <c r="P20" s="48"/>
      <c r="Q20" s="48"/>
      <c r="R20" s="48"/>
      <c r="S20" s="48"/>
      <c r="T20" s="48"/>
    </row>
    <row r="21" ht="46.5" customHeight="1">
      <c r="A21" s="49" t="s">
        <v>12</v>
      </c>
      <c r="B21" s="50" t="s">
        <v>96</v>
      </c>
      <c r="C21" s="51"/>
      <c r="D21" s="52" t="s">
        <v>97</v>
      </c>
      <c r="E21" s="50" t="s">
        <v>98</v>
      </c>
      <c r="F21" s="51"/>
      <c r="G21" s="50" t="s">
        <v>99</v>
      </c>
      <c r="H21" s="51"/>
      <c r="I21" s="50" t="s">
        <v>100</v>
      </c>
      <c r="J21" s="51"/>
      <c r="K21" s="52" t="s">
        <v>101</v>
      </c>
      <c r="L21" s="50" t="s">
        <v>102</v>
      </c>
      <c r="M21" s="51"/>
      <c r="N21" s="50" t="s">
        <v>103</v>
      </c>
      <c r="O21" s="51"/>
      <c r="P21" s="52" t="s">
        <v>104</v>
      </c>
      <c r="Q21" s="53" t="s">
        <v>105</v>
      </c>
      <c r="R21" s="54"/>
      <c r="S21" s="53" t="s">
        <v>106</v>
      </c>
      <c r="T21" s="55"/>
    </row>
    <row r="22" ht="204.75" customHeight="1">
      <c r="A22" s="56"/>
      <c r="B22" s="57"/>
      <c r="C22" s="58"/>
      <c r="D22" s="59"/>
      <c r="E22" s="57"/>
      <c r="F22" s="58"/>
      <c r="G22" s="57"/>
      <c r="H22" s="58"/>
      <c r="I22" s="57"/>
      <c r="J22" s="58"/>
      <c r="K22" s="60"/>
      <c r="L22" s="57"/>
      <c r="M22" s="58"/>
      <c r="N22" s="57"/>
      <c r="O22" s="58"/>
      <c r="P22" s="60"/>
      <c r="Q22" s="61" t="s">
        <v>107</v>
      </c>
      <c r="R22" s="61" t="s">
        <v>108</v>
      </c>
      <c r="S22" s="61" t="s">
        <v>109</v>
      </c>
      <c r="T22" s="61" t="s">
        <v>110</v>
      </c>
    </row>
    <row r="23" ht="51.75" customHeight="1">
      <c r="A23" s="62"/>
      <c r="B23" s="61" t="s">
        <v>111</v>
      </c>
      <c r="C23" s="61" t="s">
        <v>112</v>
      </c>
      <c r="D23" s="60"/>
      <c r="E23" s="61" t="s">
        <v>111</v>
      </c>
      <c r="F23" s="61" t="s">
        <v>112</v>
      </c>
      <c r="G23" s="61" t="s">
        <v>111</v>
      </c>
      <c r="H23" s="61" t="s">
        <v>112</v>
      </c>
      <c r="I23" s="61" t="s">
        <v>111</v>
      </c>
      <c r="J23" s="61" t="s">
        <v>112</v>
      </c>
      <c r="K23" s="61" t="s">
        <v>111</v>
      </c>
      <c r="L23" s="61" t="s">
        <v>111</v>
      </c>
      <c r="M23" s="61" t="s">
        <v>112</v>
      </c>
      <c r="N23" s="61" t="s">
        <v>111</v>
      </c>
      <c r="O23" s="61" t="s">
        <v>112</v>
      </c>
      <c r="P23" s="60" t="s">
        <v>111</v>
      </c>
      <c r="Q23" s="61" t="s">
        <v>111</v>
      </c>
      <c r="R23" s="61" t="s">
        <v>111</v>
      </c>
      <c r="S23" s="61" t="s">
        <v>111</v>
      </c>
      <c r="T23" s="61" t="s">
        <v>111</v>
      </c>
    </row>
    <row r="24" ht="1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47" customFormat="1" ht="24" customHeight="1">
      <c r="A25" s="64" t="s">
        <v>93</v>
      </c>
      <c r="B25" s="65" t="s">
        <v>93</v>
      </c>
      <c r="C25" s="65" t="s">
        <v>93</v>
      </c>
      <c r="D25" s="65" t="s">
        <v>93</v>
      </c>
      <c r="E25" s="65" t="s">
        <v>93</v>
      </c>
      <c r="F25" s="65" t="s">
        <v>93</v>
      </c>
      <c r="G25" s="65" t="s">
        <v>93</v>
      </c>
      <c r="H25" s="65" t="s">
        <v>93</v>
      </c>
      <c r="I25" s="65" t="s">
        <v>93</v>
      </c>
      <c r="J25" s="66" t="s">
        <v>93</v>
      </c>
      <c r="K25" s="66" t="s">
        <v>93</v>
      </c>
      <c r="L25" s="66" t="s">
        <v>93</v>
      </c>
      <c r="M25" s="67" t="s">
        <v>93</v>
      </c>
      <c r="N25" s="67" t="s">
        <v>93</v>
      </c>
      <c r="O25" s="67" t="s">
        <v>93</v>
      </c>
      <c r="P25" s="66" t="s">
        <v>93</v>
      </c>
      <c r="Q25" s="68" t="s">
        <v>93</v>
      </c>
      <c r="R25" s="65" t="s">
        <v>93</v>
      </c>
      <c r="S25" s="68" t="s">
        <v>93</v>
      </c>
      <c r="T25" s="65" t="s">
        <v>93</v>
      </c>
    </row>
    <row r="26" ht="3" customHeight="1"/>
    <row r="27" s="69" customFormat="1" ht="12.75">
      <c r="B27" s="70"/>
      <c r="C27" s="70"/>
      <c r="K27" s="70"/>
    </row>
    <row r="28" s="69" customFormat="1" ht="15">
      <c r="B28" s="46" t="s">
        <v>113</v>
      </c>
      <c r="C28" s="46"/>
      <c r="D28" s="46"/>
      <c r="E28" s="46"/>
      <c r="F28" s="46"/>
      <c r="G28" s="46"/>
      <c r="H28" s="46"/>
      <c r="I28" s="46"/>
      <c r="J28" s="46"/>
      <c r="K28" s="46"/>
      <c r="L28" s="46"/>
      <c r="M28" s="46"/>
      <c r="N28" s="46"/>
      <c r="O28" s="46"/>
      <c r="P28" s="46"/>
      <c r="Q28" s="46"/>
      <c r="R28" s="46"/>
    </row>
    <row r="29" ht="15">
      <c r="B29" s="71" t="s">
        <v>114</v>
      </c>
      <c r="C29" s="71"/>
      <c r="D29" s="71"/>
      <c r="E29" s="71"/>
      <c r="F29" s="71"/>
      <c r="G29" s="71"/>
      <c r="H29" s="71"/>
      <c r="I29" s="71"/>
      <c r="J29" s="71"/>
      <c r="K29" s="71"/>
      <c r="L29" s="71"/>
      <c r="M29" s="71"/>
      <c r="N29" s="71"/>
      <c r="O29" s="71"/>
      <c r="P29" s="71"/>
      <c r="Q29" s="71"/>
      <c r="R29" s="71"/>
    </row>
    <row r="30">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ht="15">
      <c r="B31" s="72" t="s">
        <v>115</v>
      </c>
      <c r="C31" s="72"/>
      <c r="D31" s="72"/>
      <c r="E31" s="72"/>
      <c r="F31" s="46"/>
      <c r="G31" s="46"/>
      <c r="H31" s="72"/>
      <c r="I31" s="72"/>
      <c r="J31" s="72"/>
      <c r="K31" s="72"/>
      <c r="L31" s="72"/>
      <c r="M31" s="72"/>
      <c r="N31" s="72"/>
      <c r="O31" s="72"/>
      <c r="P31" s="72"/>
      <c r="Q31" s="72"/>
      <c r="R31" s="72"/>
      <c r="S31" s="73"/>
      <c r="T31" s="73"/>
      <c r="U31" s="73"/>
      <c r="V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row>
    <row r="32" ht="15">
      <c r="B32" s="72" t="s">
        <v>116</v>
      </c>
      <c r="C32" s="72"/>
      <c r="D32" s="72"/>
      <c r="E32" s="72"/>
      <c r="F32" s="46"/>
      <c r="G32" s="46"/>
      <c r="H32" s="72"/>
      <c r="I32" s="72"/>
      <c r="J32" s="72"/>
      <c r="K32" s="72"/>
      <c r="L32" s="72"/>
      <c r="M32" s="72"/>
      <c r="N32" s="72"/>
      <c r="O32" s="72"/>
      <c r="P32" s="72"/>
      <c r="Q32" s="72"/>
      <c r="R32" s="72"/>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46" customFormat="1" ht="15">
      <c r="B33" s="72" t="s">
        <v>117</v>
      </c>
      <c r="C33" s="72"/>
      <c r="D33" s="72"/>
      <c r="E33" s="72"/>
      <c r="H33" s="72"/>
      <c r="I33" s="72"/>
      <c r="J33" s="72"/>
      <c r="K33" s="72"/>
      <c r="L33" s="72"/>
      <c r="M33" s="72"/>
      <c r="N33" s="72"/>
      <c r="O33" s="72"/>
      <c r="P33" s="72"/>
      <c r="Q33" s="72"/>
      <c r="R33" s="72"/>
      <c r="AN33" s="72"/>
      <c r="AO33" s="72"/>
      <c r="AP33" s="72"/>
      <c r="AQ33" s="72"/>
      <c r="AR33" s="72"/>
      <c r="AS33" s="72"/>
      <c r="AT33" s="72"/>
      <c r="AU33" s="72"/>
      <c r="AV33" s="72"/>
      <c r="AW33" s="72"/>
      <c r="AX33" s="72"/>
      <c r="AY33" s="72"/>
      <c r="AZ33" s="72"/>
      <c r="BA33" s="72"/>
      <c r="BB33" s="72"/>
      <c r="BC33" s="72"/>
      <c r="BD33" s="72"/>
      <c r="BE33" s="72"/>
      <c r="BF33" s="72"/>
      <c r="BG33" s="72"/>
      <c r="BH33" s="72"/>
      <c r="BI33" s="72"/>
      <c r="BJ33" s="72"/>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46" customFormat="1" ht="15">
      <c r="B34" s="72" t="s">
        <v>118</v>
      </c>
      <c r="C34" s="72"/>
      <c r="D34" s="72"/>
      <c r="E34" s="72"/>
      <c r="H34" s="72"/>
      <c r="I34" s="72"/>
      <c r="J34" s="72"/>
      <c r="K34" s="72"/>
      <c r="L34" s="72"/>
      <c r="M34" s="72"/>
      <c r="N34" s="72"/>
      <c r="O34" s="72"/>
      <c r="P34" s="72"/>
      <c r="Q34" s="72"/>
      <c r="R34" s="72"/>
      <c r="S34" s="72"/>
      <c r="T34" s="72"/>
      <c r="U34" s="72"/>
      <c r="V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46" customFormat="1" ht="15">
      <c r="B35" s="72" t="s">
        <v>119</v>
      </c>
      <c r="C35" s="72"/>
      <c r="D35" s="72"/>
      <c r="E35" s="72"/>
      <c r="H35" s="72"/>
      <c r="I35" s="72"/>
      <c r="J35" s="72"/>
      <c r="K35" s="72"/>
      <c r="L35" s="72"/>
      <c r="M35" s="72"/>
      <c r="N35" s="72"/>
      <c r="O35" s="72"/>
      <c r="P35" s="72"/>
      <c r="Q35" s="72"/>
      <c r="R35" s="72"/>
      <c r="S35" s="72"/>
      <c r="T35" s="72"/>
      <c r="U35" s="72"/>
      <c r="V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46" customFormat="1" ht="15">
      <c r="B36" s="72" t="s">
        <v>120</v>
      </c>
      <c r="C36" s="72"/>
      <c r="D36" s="72"/>
      <c r="E36" s="72"/>
      <c r="H36" s="72"/>
      <c r="I36" s="72"/>
      <c r="J36" s="72"/>
      <c r="K36" s="72"/>
      <c r="L36" s="72"/>
      <c r="M36" s="72"/>
      <c r="N36" s="72"/>
      <c r="O36" s="72"/>
      <c r="P36" s="72"/>
      <c r="Q36" s="72"/>
      <c r="R36" s="72"/>
      <c r="S36" s="72"/>
      <c r="T36" s="72"/>
      <c r="U36" s="72"/>
      <c r="V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46" customFormat="1" ht="15">
      <c r="B37" s="72" t="s">
        <v>121</v>
      </c>
      <c r="C37" s="72"/>
      <c r="D37" s="72"/>
      <c r="E37" s="72"/>
      <c r="H37" s="72"/>
      <c r="I37" s="72"/>
      <c r="J37" s="72"/>
      <c r="K37" s="72"/>
      <c r="L37" s="72"/>
      <c r="M37" s="72"/>
      <c r="N37" s="72"/>
      <c r="O37" s="72"/>
      <c r="P37" s="72"/>
      <c r="Q37" s="72"/>
      <c r="R37" s="72"/>
      <c r="S37" s="72"/>
      <c r="T37" s="72"/>
      <c r="U37" s="72"/>
      <c r="V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46" customFormat="1" ht="15">
      <c r="B38" s="72" t="s">
        <v>122</v>
      </c>
      <c r="C38" s="72"/>
      <c r="D38" s="72"/>
      <c r="E38" s="72"/>
      <c r="H38" s="72"/>
      <c r="I38" s="72"/>
      <c r="J38" s="72"/>
      <c r="K38" s="72"/>
      <c r="L38" s="72"/>
      <c r="M38" s="72"/>
      <c r="N38" s="72"/>
      <c r="O38" s="72"/>
      <c r="P38" s="72"/>
      <c r="Q38" s="72"/>
      <c r="R38" s="72"/>
      <c r="S38" s="72"/>
      <c r="T38" s="72"/>
      <c r="U38" s="72"/>
      <c r="V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46" customFormat="1" ht="15">
      <c r="B39" s="72" t="s">
        <v>123</v>
      </c>
      <c r="C39" s="72"/>
      <c r="D39" s="72"/>
      <c r="E39" s="72"/>
      <c r="H39" s="72"/>
      <c r="I39" s="72"/>
      <c r="J39" s="72"/>
      <c r="K39" s="72"/>
      <c r="L39" s="72"/>
      <c r="M39" s="72"/>
      <c r="N39" s="72"/>
      <c r="O39" s="72"/>
      <c r="P39" s="72"/>
      <c r="Q39" s="72"/>
      <c r="R39" s="72"/>
      <c r="S39" s="72"/>
      <c r="T39" s="72"/>
      <c r="U39" s="72"/>
      <c r="V39" s="72"/>
      <c r="AN39" s="72"/>
      <c r="AO39" s="72"/>
      <c r="AP39" s="72"/>
      <c r="AQ39" s="72"/>
      <c r="AR39" s="72"/>
      <c r="AS39" s="72"/>
      <c r="AT39" s="72"/>
      <c r="AU39" s="72"/>
      <c r="AV39" s="72"/>
      <c r="AW39" s="72"/>
      <c r="AX39" s="72"/>
      <c r="AY39" s="72"/>
      <c r="AZ39" s="72"/>
      <c r="BA39" s="72"/>
      <c r="BB39" s="72"/>
      <c r="BC39" s="72"/>
      <c r="BD39" s="72"/>
      <c r="BE39" s="72"/>
      <c r="BF39" s="72"/>
      <c r="BG39" s="72"/>
      <c r="BH39" s="72"/>
      <c r="BI39" s="72"/>
      <c r="BJ39" s="72"/>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46" customFormat="1" ht="15">
      <c r="B40" s="72" t="s">
        <v>124</v>
      </c>
      <c r="C40" s="72"/>
      <c r="D40" s="72"/>
      <c r="E40" s="72"/>
      <c r="H40" s="72"/>
      <c r="I40" s="72"/>
      <c r="J40" s="72"/>
      <c r="K40" s="72"/>
      <c r="L40" s="72"/>
      <c r="M40" s="72"/>
      <c r="N40" s="72"/>
      <c r="O40" s="72"/>
      <c r="P40" s="72"/>
      <c r="Q40" s="72"/>
      <c r="R40" s="72"/>
      <c r="S40" s="72"/>
      <c r="T40" s="72"/>
      <c r="U40" s="72"/>
      <c r="V40" s="72"/>
      <c r="AN40" s="72"/>
      <c r="AO40" s="72"/>
      <c r="AP40" s="72"/>
      <c r="AQ40" s="72"/>
      <c r="AR40" s="72"/>
      <c r="AS40" s="72"/>
      <c r="AT40" s="72"/>
      <c r="AU40" s="72"/>
      <c r="AV40" s="72"/>
      <c r="AW40" s="72"/>
      <c r="AX40" s="72"/>
      <c r="AY40" s="72"/>
      <c r="AZ40" s="72"/>
      <c r="BA40" s="72"/>
      <c r="BB40" s="72"/>
      <c r="BC40" s="72"/>
      <c r="BD40" s="72"/>
      <c r="BE40" s="72"/>
      <c r="BF40" s="72"/>
      <c r="BG40" s="72"/>
      <c r="BH40" s="72"/>
      <c r="BI40" s="72"/>
      <c r="BJ40" s="72"/>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46" customFormat="1">
      <c r="Q41" s="72"/>
      <c r="R41" s="72"/>
      <c r="S41" s="72"/>
      <c r="T41" s="72"/>
      <c r="U41" s="72"/>
      <c r="V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46" customFormat="1">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2"/>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0" gridLines="0"/>
  <pageMargins left="0.78740157480314954" right="0.78740157480314954" top="0.78740157480314954" bottom="0.39370078740157477" header="0.19685039370078738" footer="0.19685039370078738"/>
  <pageSetup paperSize="8" scale="7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I13" zoomScale="100" workbookViewId="0">
      <selection activeCell="Z25" activeCellId="0" sqref="Z25"/>
    </sheetView>
  </sheetViews>
  <sheetFormatPr defaultColWidth="10.7109375" defaultRowHeight="14.25"/>
  <cols>
    <col min="1" max="3" style="46" width="10.7109375"/>
    <col customWidth="1" min="4" max="4" style="46" width="11.5703125"/>
    <col customWidth="1" min="5" max="5" style="46" width="11.85546875"/>
    <col customWidth="1" min="6" max="6" style="46" width="8.7109375"/>
    <col customWidth="1" min="7" max="7" style="46" width="10.28515625"/>
    <col customWidth="1" min="8" max="8" style="46" width="8.7109375"/>
    <col customWidth="1" min="9" max="9" style="46" width="8.28515625"/>
    <col customWidth="1" min="10" max="10" style="46" width="20.140625"/>
    <col customWidth="1" min="11" max="11" style="46" width="11.140625"/>
    <col customWidth="1" min="12" max="12" style="46" width="8.85546875"/>
    <col customWidth="1" min="13" max="13" style="46" width="8.7109375"/>
    <col customWidth="1" min="14" max="14" style="46" width="13.7109375"/>
    <col customWidth="1" min="15" max="16" style="46" width="8.7109375"/>
    <col customWidth="1" min="17" max="17" style="46" width="11.85546875"/>
    <col customWidth="1" min="18" max="18" style="46" width="12"/>
    <col customWidth="1" min="19" max="19" style="46" width="18.28515625"/>
    <col customWidth="1" min="20" max="20" style="46" width="22.42578125"/>
    <col customWidth="1" min="21" max="21" style="46" width="30.7109375"/>
    <col customWidth="1" min="22" max="23" style="46" width="8.7109375"/>
    <col customWidth="1" min="24" max="24" style="46" width="24.5703125"/>
    <col customWidth="1" min="25" max="25" style="46" width="15.28515625"/>
    <col customWidth="1" min="26" max="26" style="46" width="18.5703125"/>
    <col customWidth="1" min="27" max="27" style="46" width="19.140625"/>
    <col min="28" max="240" style="46" width="10.7109375"/>
    <col customWidth="1" min="241" max="242" style="46" width="15.7109375"/>
    <col customWidth="1" min="243" max="245" style="46" width="14.7109375"/>
    <col customWidth="1" min="246" max="249" style="46" width="13.7109375"/>
    <col customWidth="1" min="250" max="253" style="46" width="15.7109375"/>
    <col customWidth="1" min="254" max="254" style="46" width="22.85546875"/>
    <col customWidth="1" min="255" max="255" style="46" width="20.7109375"/>
    <col customWidth="1" min="256" max="256" style="46" width="17.7109375"/>
    <col customWidth="1" min="257" max="265" style="46" width="14.7109375"/>
    <col min="266" max="496" style="46" width="10.7109375"/>
    <col customWidth="1" min="497" max="498" style="46" width="15.7109375"/>
    <col customWidth="1" min="499" max="501" style="46" width="14.7109375"/>
    <col customWidth="1" min="502" max="505" style="46" width="13.7109375"/>
    <col customWidth="1" min="506" max="509" style="46" width="15.7109375"/>
    <col customWidth="1" min="510" max="510" style="46" width="22.85546875"/>
    <col customWidth="1" min="511" max="511" style="46" width="20.7109375"/>
    <col customWidth="1" min="512" max="512" style="46" width="17.7109375"/>
    <col customWidth="1" min="513" max="521" style="46" width="14.7109375"/>
    <col min="522" max="752" style="46" width="10.7109375"/>
    <col customWidth="1" min="753" max="754" style="46" width="15.7109375"/>
    <col customWidth="1" min="755" max="757" style="46" width="14.7109375"/>
    <col customWidth="1" min="758" max="761" style="46" width="13.7109375"/>
    <col customWidth="1" min="762" max="765" style="46" width="15.7109375"/>
    <col customWidth="1" min="766" max="766" style="46" width="22.85546875"/>
    <col customWidth="1" min="767" max="767" style="46" width="20.7109375"/>
    <col customWidth="1" min="768" max="768" style="46" width="17.7109375"/>
    <col customWidth="1" min="769" max="777" style="46" width="14.7109375"/>
    <col min="778" max="1008" style="46" width="10.7109375"/>
    <col customWidth="1" min="1009" max="1010" style="46" width="15.7109375"/>
    <col customWidth="1" min="1011" max="1013" style="46" width="14.7109375"/>
    <col customWidth="1" min="1014" max="1017" style="46" width="13.7109375"/>
    <col customWidth="1" min="1018" max="1021" style="46" width="15.7109375"/>
    <col customWidth="1" min="1022" max="1022" style="46" width="22.85546875"/>
    <col customWidth="1" min="1023" max="1023" style="46" width="20.7109375"/>
    <col customWidth="1" min="1024" max="1024" style="46" width="17.7109375"/>
    <col customWidth="1" min="1025" max="1033" style="46" width="14.7109375"/>
    <col min="1034" max="1264" style="46" width="10.7109375"/>
    <col customWidth="1" min="1265" max="1266" style="46" width="15.7109375"/>
    <col customWidth="1" min="1267" max="1269" style="46" width="14.7109375"/>
    <col customWidth="1" min="1270" max="1273" style="46" width="13.7109375"/>
    <col customWidth="1" min="1274" max="1277" style="46" width="15.7109375"/>
    <col customWidth="1" min="1278" max="1278" style="46" width="22.85546875"/>
    <col customWidth="1" min="1279" max="1279" style="46" width="20.7109375"/>
    <col customWidth="1" min="1280" max="1280" style="46" width="17.7109375"/>
    <col customWidth="1" min="1281" max="1289" style="46" width="14.7109375"/>
    <col min="1290" max="1520" style="46" width="10.7109375"/>
    <col customWidth="1" min="1521" max="1522" style="46" width="15.7109375"/>
    <col customWidth="1" min="1523" max="1525" style="46" width="14.7109375"/>
    <col customWidth="1" min="1526" max="1529" style="46" width="13.7109375"/>
    <col customWidth="1" min="1530" max="1533" style="46" width="15.7109375"/>
    <col customWidth="1" min="1534" max="1534" style="46" width="22.85546875"/>
    <col customWidth="1" min="1535" max="1535" style="46" width="20.7109375"/>
    <col customWidth="1" min="1536" max="1536" style="46" width="17.7109375"/>
    <col customWidth="1" min="1537" max="1545" style="46" width="14.7109375"/>
    <col min="1546" max="1776" style="46" width="10.7109375"/>
    <col customWidth="1" min="1777" max="1778" style="46" width="15.7109375"/>
    <col customWidth="1" min="1779" max="1781" style="46" width="14.7109375"/>
    <col customWidth="1" min="1782" max="1785" style="46" width="13.7109375"/>
    <col customWidth="1" min="1786" max="1789" style="46" width="15.7109375"/>
    <col customWidth="1" min="1790" max="1790" style="46" width="22.85546875"/>
    <col customWidth="1" min="1791" max="1791" style="46" width="20.7109375"/>
    <col customWidth="1" min="1792" max="1792" style="46" width="17.7109375"/>
    <col customWidth="1" min="1793" max="1801" style="46" width="14.7109375"/>
    <col min="1802" max="2032" style="46" width="10.7109375"/>
    <col customWidth="1" min="2033" max="2034" style="46" width="15.7109375"/>
    <col customWidth="1" min="2035" max="2037" style="46" width="14.7109375"/>
    <col customWidth="1" min="2038" max="2041" style="46" width="13.7109375"/>
    <col customWidth="1" min="2042" max="2045" style="46" width="15.7109375"/>
    <col customWidth="1" min="2046" max="2046" style="46" width="22.85546875"/>
    <col customWidth="1" min="2047" max="2047" style="46" width="20.7109375"/>
    <col customWidth="1" min="2048" max="2048" style="46" width="17.7109375"/>
    <col customWidth="1" min="2049" max="2057" style="46" width="14.7109375"/>
    <col min="2058" max="2288" style="46" width="10.7109375"/>
    <col customWidth="1" min="2289" max="2290" style="46" width="15.7109375"/>
    <col customWidth="1" min="2291" max="2293" style="46" width="14.7109375"/>
    <col customWidth="1" min="2294" max="2297" style="46" width="13.7109375"/>
    <col customWidth="1" min="2298" max="2301" style="46" width="15.7109375"/>
    <col customWidth="1" min="2302" max="2302" style="46" width="22.85546875"/>
    <col customWidth="1" min="2303" max="2303" style="46" width="20.7109375"/>
    <col customWidth="1" min="2304" max="2304" style="46" width="17.7109375"/>
    <col customWidth="1" min="2305" max="2313" style="46" width="14.7109375"/>
    <col min="2314" max="2544" style="46" width="10.7109375"/>
    <col customWidth="1" min="2545" max="2546" style="46" width="15.7109375"/>
    <col customWidth="1" min="2547" max="2549" style="46" width="14.7109375"/>
    <col customWidth="1" min="2550" max="2553" style="46" width="13.7109375"/>
    <col customWidth="1" min="2554" max="2557" style="46" width="15.7109375"/>
    <col customWidth="1" min="2558" max="2558" style="46" width="22.85546875"/>
    <col customWidth="1" min="2559" max="2559" style="46" width="20.7109375"/>
    <col customWidth="1" min="2560" max="2560" style="46" width="17.7109375"/>
    <col customWidth="1" min="2561" max="2569" style="46" width="14.7109375"/>
    <col min="2570" max="2800" style="46" width="10.7109375"/>
    <col customWidth="1" min="2801" max="2802" style="46" width="15.7109375"/>
    <col customWidth="1" min="2803" max="2805" style="46" width="14.7109375"/>
    <col customWidth="1" min="2806" max="2809" style="46" width="13.7109375"/>
    <col customWidth="1" min="2810" max="2813" style="46" width="15.7109375"/>
    <col customWidth="1" min="2814" max="2814" style="46" width="22.85546875"/>
    <col customWidth="1" min="2815" max="2815" style="46" width="20.7109375"/>
    <col customWidth="1" min="2816" max="2816" style="46" width="17.7109375"/>
    <col customWidth="1" min="2817" max="2825" style="46" width="14.7109375"/>
    <col min="2826" max="3056" style="46" width="10.7109375"/>
    <col customWidth="1" min="3057" max="3058" style="46" width="15.7109375"/>
    <col customWidth="1" min="3059" max="3061" style="46" width="14.7109375"/>
    <col customWidth="1" min="3062" max="3065" style="46" width="13.7109375"/>
    <col customWidth="1" min="3066" max="3069" style="46" width="15.7109375"/>
    <col customWidth="1" min="3070" max="3070" style="46" width="22.85546875"/>
    <col customWidth="1" min="3071" max="3071" style="46" width="20.7109375"/>
    <col customWidth="1" min="3072" max="3072" style="46" width="17.7109375"/>
    <col customWidth="1" min="3073" max="3081" style="46" width="14.7109375"/>
    <col min="3082" max="3312" style="46" width="10.7109375"/>
    <col customWidth="1" min="3313" max="3314" style="46" width="15.7109375"/>
    <col customWidth="1" min="3315" max="3317" style="46" width="14.7109375"/>
    <col customWidth="1" min="3318" max="3321" style="46" width="13.7109375"/>
    <col customWidth="1" min="3322" max="3325" style="46" width="15.7109375"/>
    <col customWidth="1" min="3326" max="3326" style="46" width="22.85546875"/>
    <col customWidth="1" min="3327" max="3327" style="46" width="20.7109375"/>
    <col customWidth="1" min="3328" max="3328" style="46" width="17.7109375"/>
    <col customWidth="1" min="3329" max="3337" style="46" width="14.7109375"/>
    <col min="3338" max="3568" style="46" width="10.7109375"/>
    <col customWidth="1" min="3569" max="3570" style="46" width="15.7109375"/>
    <col customWidth="1" min="3571" max="3573" style="46" width="14.7109375"/>
    <col customWidth="1" min="3574" max="3577" style="46" width="13.7109375"/>
    <col customWidth="1" min="3578" max="3581" style="46" width="15.7109375"/>
    <col customWidth="1" min="3582" max="3582" style="46" width="22.85546875"/>
    <col customWidth="1" min="3583" max="3583" style="46" width="20.7109375"/>
    <col customWidth="1" min="3584" max="3584" style="46" width="17.7109375"/>
    <col customWidth="1" min="3585" max="3593" style="46" width="14.7109375"/>
    <col min="3594" max="3824" style="46" width="10.7109375"/>
    <col customWidth="1" min="3825" max="3826" style="46" width="15.7109375"/>
    <col customWidth="1" min="3827" max="3829" style="46" width="14.7109375"/>
    <col customWidth="1" min="3830" max="3833" style="46" width="13.7109375"/>
    <col customWidth="1" min="3834" max="3837" style="46" width="15.7109375"/>
    <col customWidth="1" min="3838" max="3838" style="46" width="22.85546875"/>
    <col customWidth="1" min="3839" max="3839" style="46" width="20.7109375"/>
    <col customWidth="1" min="3840" max="3840" style="46" width="17.7109375"/>
    <col customWidth="1" min="3841" max="3849" style="46" width="14.7109375"/>
    <col min="3850" max="4080" style="46" width="10.7109375"/>
    <col customWidth="1" min="4081" max="4082" style="46" width="15.7109375"/>
    <col customWidth="1" min="4083" max="4085" style="46" width="14.7109375"/>
    <col customWidth="1" min="4086" max="4089" style="46" width="13.7109375"/>
    <col customWidth="1" min="4090" max="4093" style="46" width="15.7109375"/>
    <col customWidth="1" min="4094" max="4094" style="46" width="22.85546875"/>
    <col customWidth="1" min="4095" max="4095" style="46" width="20.7109375"/>
    <col customWidth="1" min="4096" max="4096" style="46" width="17.7109375"/>
    <col customWidth="1" min="4097" max="4105" style="46" width="14.7109375"/>
    <col min="4106" max="4336" style="46" width="10.7109375"/>
    <col customWidth="1" min="4337" max="4338" style="46" width="15.7109375"/>
    <col customWidth="1" min="4339" max="4341" style="46" width="14.7109375"/>
    <col customWidth="1" min="4342" max="4345" style="46" width="13.7109375"/>
    <col customWidth="1" min="4346" max="4349" style="46" width="15.7109375"/>
    <col customWidth="1" min="4350" max="4350" style="46" width="22.85546875"/>
    <col customWidth="1" min="4351" max="4351" style="46" width="20.7109375"/>
    <col customWidth="1" min="4352" max="4352" style="46" width="17.7109375"/>
    <col customWidth="1" min="4353" max="4361" style="46" width="14.7109375"/>
    <col min="4362" max="4592" style="46" width="10.7109375"/>
    <col customWidth="1" min="4593" max="4594" style="46" width="15.7109375"/>
    <col customWidth="1" min="4595" max="4597" style="46" width="14.7109375"/>
    <col customWidth="1" min="4598" max="4601" style="46" width="13.7109375"/>
    <col customWidth="1" min="4602" max="4605" style="46" width="15.7109375"/>
    <col customWidth="1" min="4606" max="4606" style="46" width="22.85546875"/>
    <col customWidth="1" min="4607" max="4607" style="46" width="20.7109375"/>
    <col customWidth="1" min="4608" max="4608" style="46" width="17.7109375"/>
    <col customWidth="1" min="4609" max="4617" style="46" width="14.7109375"/>
    <col min="4618" max="4848" style="46" width="10.7109375"/>
    <col customWidth="1" min="4849" max="4850" style="46" width="15.7109375"/>
    <col customWidth="1" min="4851" max="4853" style="46" width="14.7109375"/>
    <col customWidth="1" min="4854" max="4857" style="46" width="13.7109375"/>
    <col customWidth="1" min="4858" max="4861" style="46" width="15.7109375"/>
    <col customWidth="1" min="4862" max="4862" style="46" width="22.85546875"/>
    <col customWidth="1" min="4863" max="4863" style="46" width="20.7109375"/>
    <col customWidth="1" min="4864" max="4864" style="46" width="17.7109375"/>
    <col customWidth="1" min="4865" max="4873" style="46" width="14.7109375"/>
    <col min="4874" max="5104" style="46" width="10.7109375"/>
    <col customWidth="1" min="5105" max="5106" style="46" width="15.7109375"/>
    <col customWidth="1" min="5107" max="5109" style="46" width="14.7109375"/>
    <col customWidth="1" min="5110" max="5113" style="46" width="13.7109375"/>
    <col customWidth="1" min="5114" max="5117" style="46" width="15.7109375"/>
    <col customWidth="1" min="5118" max="5118" style="46" width="22.85546875"/>
    <col customWidth="1" min="5119" max="5119" style="46" width="20.7109375"/>
    <col customWidth="1" min="5120" max="5120" style="46" width="17.7109375"/>
    <col customWidth="1" min="5121" max="5129" style="46" width="14.7109375"/>
    <col min="5130" max="5360" style="46" width="10.7109375"/>
    <col customWidth="1" min="5361" max="5362" style="46" width="15.7109375"/>
    <col customWidth="1" min="5363" max="5365" style="46" width="14.7109375"/>
    <col customWidth="1" min="5366" max="5369" style="46" width="13.7109375"/>
    <col customWidth="1" min="5370" max="5373" style="46" width="15.7109375"/>
    <col customWidth="1" min="5374" max="5374" style="46" width="22.85546875"/>
    <col customWidth="1" min="5375" max="5375" style="46" width="20.7109375"/>
    <col customWidth="1" min="5376" max="5376" style="46" width="17.7109375"/>
    <col customWidth="1" min="5377" max="5385" style="46" width="14.7109375"/>
    <col min="5386" max="5616" style="46" width="10.7109375"/>
    <col customWidth="1" min="5617" max="5618" style="46" width="15.7109375"/>
    <col customWidth="1" min="5619" max="5621" style="46" width="14.7109375"/>
    <col customWidth="1" min="5622" max="5625" style="46" width="13.7109375"/>
    <col customWidth="1" min="5626" max="5629" style="46" width="15.7109375"/>
    <col customWidth="1" min="5630" max="5630" style="46" width="22.85546875"/>
    <col customWidth="1" min="5631" max="5631" style="46" width="20.7109375"/>
    <col customWidth="1" min="5632" max="5632" style="46" width="17.7109375"/>
    <col customWidth="1" min="5633" max="5641" style="46" width="14.7109375"/>
    <col min="5642" max="5872" style="46" width="10.7109375"/>
    <col customWidth="1" min="5873" max="5874" style="46" width="15.7109375"/>
    <col customWidth="1" min="5875" max="5877" style="46" width="14.7109375"/>
    <col customWidth="1" min="5878" max="5881" style="46" width="13.7109375"/>
    <col customWidth="1" min="5882" max="5885" style="46" width="15.7109375"/>
    <col customWidth="1" min="5886" max="5886" style="46" width="22.85546875"/>
    <col customWidth="1" min="5887" max="5887" style="46" width="20.7109375"/>
    <col customWidth="1" min="5888" max="5888" style="46" width="17.7109375"/>
    <col customWidth="1" min="5889" max="5897" style="46" width="14.7109375"/>
    <col min="5898" max="6128" style="46" width="10.7109375"/>
    <col customWidth="1" min="6129" max="6130" style="46" width="15.7109375"/>
    <col customWidth="1" min="6131" max="6133" style="46" width="14.7109375"/>
    <col customWidth="1" min="6134" max="6137" style="46" width="13.7109375"/>
    <col customWidth="1" min="6138" max="6141" style="46" width="15.7109375"/>
    <col customWidth="1" min="6142" max="6142" style="46" width="22.85546875"/>
    <col customWidth="1" min="6143" max="6143" style="46" width="20.7109375"/>
    <col customWidth="1" min="6144" max="6144" style="46" width="17.7109375"/>
    <col customWidth="1" min="6145" max="6153" style="46" width="14.7109375"/>
    <col min="6154" max="6384" style="46" width="10.7109375"/>
    <col customWidth="1" min="6385" max="6386" style="46" width="15.7109375"/>
    <col customWidth="1" min="6387" max="6389" style="46" width="14.7109375"/>
    <col customWidth="1" min="6390" max="6393" style="46" width="13.7109375"/>
    <col customWidth="1" min="6394" max="6397" style="46" width="15.7109375"/>
    <col customWidth="1" min="6398" max="6398" style="46" width="22.85546875"/>
    <col customWidth="1" min="6399" max="6399" style="46" width="20.7109375"/>
    <col customWidth="1" min="6400" max="6400" style="46" width="17.7109375"/>
    <col customWidth="1" min="6401" max="6409" style="46" width="14.7109375"/>
    <col min="6410" max="6640" style="46" width="10.7109375"/>
    <col customWidth="1" min="6641" max="6642" style="46" width="15.7109375"/>
    <col customWidth="1" min="6643" max="6645" style="46" width="14.7109375"/>
    <col customWidth="1" min="6646" max="6649" style="46" width="13.7109375"/>
    <col customWidth="1" min="6650" max="6653" style="46" width="15.7109375"/>
    <col customWidth="1" min="6654" max="6654" style="46" width="22.85546875"/>
    <col customWidth="1" min="6655" max="6655" style="46" width="20.7109375"/>
    <col customWidth="1" min="6656" max="6656" style="46" width="17.7109375"/>
    <col customWidth="1" min="6657" max="6665" style="46" width="14.7109375"/>
    <col min="6666" max="6896" style="46" width="10.7109375"/>
    <col customWidth="1" min="6897" max="6898" style="46" width="15.7109375"/>
    <col customWidth="1" min="6899" max="6901" style="46" width="14.7109375"/>
    <col customWidth="1" min="6902" max="6905" style="46" width="13.7109375"/>
    <col customWidth="1" min="6906" max="6909" style="46" width="15.7109375"/>
    <col customWidth="1" min="6910" max="6910" style="46" width="22.85546875"/>
    <col customWidth="1" min="6911" max="6911" style="46" width="20.7109375"/>
    <col customWidth="1" min="6912" max="6912" style="46" width="17.7109375"/>
    <col customWidth="1" min="6913" max="6921" style="46" width="14.7109375"/>
    <col min="6922" max="7152" style="46" width="10.7109375"/>
    <col customWidth="1" min="7153" max="7154" style="46" width="15.7109375"/>
    <col customWidth="1" min="7155" max="7157" style="46" width="14.7109375"/>
    <col customWidth="1" min="7158" max="7161" style="46" width="13.7109375"/>
    <col customWidth="1" min="7162" max="7165" style="46" width="15.7109375"/>
    <col customWidth="1" min="7166" max="7166" style="46" width="22.85546875"/>
    <col customWidth="1" min="7167" max="7167" style="46" width="20.7109375"/>
    <col customWidth="1" min="7168" max="7168" style="46" width="17.7109375"/>
    <col customWidth="1" min="7169" max="7177" style="46" width="14.7109375"/>
    <col min="7178" max="7408" style="46" width="10.7109375"/>
    <col customWidth="1" min="7409" max="7410" style="46" width="15.7109375"/>
    <col customWidth="1" min="7411" max="7413" style="46" width="14.7109375"/>
    <col customWidth="1" min="7414" max="7417" style="46" width="13.7109375"/>
    <col customWidth="1" min="7418" max="7421" style="46" width="15.7109375"/>
    <col customWidth="1" min="7422" max="7422" style="46" width="22.85546875"/>
    <col customWidth="1" min="7423" max="7423" style="46" width="20.7109375"/>
    <col customWidth="1" min="7424" max="7424" style="46" width="17.7109375"/>
    <col customWidth="1" min="7425" max="7433" style="46" width="14.7109375"/>
    <col min="7434" max="7664" style="46" width="10.7109375"/>
    <col customWidth="1" min="7665" max="7666" style="46" width="15.7109375"/>
    <col customWidth="1" min="7667" max="7669" style="46" width="14.7109375"/>
    <col customWidth="1" min="7670" max="7673" style="46" width="13.7109375"/>
    <col customWidth="1" min="7674" max="7677" style="46" width="15.7109375"/>
    <col customWidth="1" min="7678" max="7678" style="46" width="22.85546875"/>
    <col customWidth="1" min="7679" max="7679" style="46" width="20.7109375"/>
    <col customWidth="1" min="7680" max="7680" style="46" width="17.7109375"/>
    <col customWidth="1" min="7681" max="7689" style="46" width="14.7109375"/>
    <col min="7690" max="7920" style="46" width="10.7109375"/>
    <col customWidth="1" min="7921" max="7922" style="46" width="15.7109375"/>
    <col customWidth="1" min="7923" max="7925" style="46" width="14.7109375"/>
    <col customWidth="1" min="7926" max="7929" style="46" width="13.7109375"/>
    <col customWidth="1" min="7930" max="7933" style="46" width="15.7109375"/>
    <col customWidth="1" min="7934" max="7934" style="46" width="22.85546875"/>
    <col customWidth="1" min="7935" max="7935" style="46" width="20.7109375"/>
    <col customWidth="1" min="7936" max="7936" style="46" width="17.7109375"/>
    <col customWidth="1" min="7937" max="7945" style="46" width="14.7109375"/>
    <col min="7946" max="8176" style="46" width="10.7109375"/>
    <col customWidth="1" min="8177" max="8178" style="46" width="15.7109375"/>
    <col customWidth="1" min="8179" max="8181" style="46" width="14.7109375"/>
    <col customWidth="1" min="8182" max="8185" style="46" width="13.7109375"/>
    <col customWidth="1" min="8186" max="8189" style="46" width="15.7109375"/>
    <col customWidth="1" min="8190" max="8190" style="46" width="22.85546875"/>
    <col customWidth="1" min="8191" max="8191" style="46" width="20.7109375"/>
    <col customWidth="1" min="8192" max="8192" style="46" width="17.7109375"/>
    <col customWidth="1" min="8193" max="8201" style="46" width="14.7109375"/>
    <col min="8202" max="8432" style="46" width="10.7109375"/>
    <col customWidth="1" min="8433" max="8434" style="46" width="15.7109375"/>
    <col customWidth="1" min="8435" max="8437" style="46" width="14.7109375"/>
    <col customWidth="1" min="8438" max="8441" style="46" width="13.7109375"/>
    <col customWidth="1" min="8442" max="8445" style="46" width="15.7109375"/>
    <col customWidth="1" min="8446" max="8446" style="46" width="22.85546875"/>
    <col customWidth="1" min="8447" max="8447" style="46" width="20.7109375"/>
    <col customWidth="1" min="8448" max="8448" style="46" width="17.7109375"/>
    <col customWidth="1" min="8449" max="8457" style="46" width="14.7109375"/>
    <col min="8458" max="8688" style="46" width="10.7109375"/>
    <col customWidth="1" min="8689" max="8690" style="46" width="15.7109375"/>
    <col customWidth="1" min="8691" max="8693" style="46" width="14.7109375"/>
    <col customWidth="1" min="8694" max="8697" style="46" width="13.7109375"/>
    <col customWidth="1" min="8698" max="8701" style="46" width="15.7109375"/>
    <col customWidth="1" min="8702" max="8702" style="46" width="22.85546875"/>
    <col customWidth="1" min="8703" max="8703" style="46" width="20.7109375"/>
    <col customWidth="1" min="8704" max="8704" style="46" width="17.7109375"/>
    <col customWidth="1" min="8705" max="8713" style="46" width="14.7109375"/>
    <col min="8714" max="8944" style="46" width="10.7109375"/>
    <col customWidth="1" min="8945" max="8946" style="46" width="15.7109375"/>
    <col customWidth="1" min="8947" max="8949" style="46" width="14.7109375"/>
    <col customWidth="1" min="8950" max="8953" style="46" width="13.7109375"/>
    <col customWidth="1" min="8954" max="8957" style="46" width="15.7109375"/>
    <col customWidth="1" min="8958" max="8958" style="46" width="22.85546875"/>
    <col customWidth="1" min="8959" max="8959" style="46" width="20.7109375"/>
    <col customWidth="1" min="8960" max="8960" style="46" width="17.7109375"/>
    <col customWidth="1" min="8961" max="8969" style="46" width="14.7109375"/>
    <col min="8970" max="9200" style="46" width="10.7109375"/>
    <col customWidth="1" min="9201" max="9202" style="46" width="15.7109375"/>
    <col customWidth="1" min="9203" max="9205" style="46" width="14.7109375"/>
    <col customWidth="1" min="9206" max="9209" style="46" width="13.7109375"/>
    <col customWidth="1" min="9210" max="9213" style="46" width="15.7109375"/>
    <col customWidth="1" min="9214" max="9214" style="46" width="22.85546875"/>
    <col customWidth="1" min="9215" max="9215" style="46" width="20.7109375"/>
    <col customWidth="1" min="9216" max="9216" style="46" width="17.7109375"/>
    <col customWidth="1" min="9217" max="9225" style="46" width="14.7109375"/>
    <col min="9226" max="9456" style="46" width="10.7109375"/>
    <col customWidth="1" min="9457" max="9458" style="46" width="15.7109375"/>
    <col customWidth="1" min="9459" max="9461" style="46" width="14.7109375"/>
    <col customWidth="1" min="9462" max="9465" style="46" width="13.7109375"/>
    <col customWidth="1" min="9466" max="9469" style="46" width="15.7109375"/>
    <col customWidth="1" min="9470" max="9470" style="46" width="22.85546875"/>
    <col customWidth="1" min="9471" max="9471" style="46" width="20.7109375"/>
    <col customWidth="1" min="9472" max="9472" style="46" width="17.7109375"/>
    <col customWidth="1" min="9473" max="9481" style="46" width="14.7109375"/>
    <col min="9482" max="9712" style="46" width="10.7109375"/>
    <col customWidth="1" min="9713" max="9714" style="46" width="15.7109375"/>
    <col customWidth="1" min="9715" max="9717" style="46" width="14.7109375"/>
    <col customWidth="1" min="9718" max="9721" style="46" width="13.7109375"/>
    <col customWidth="1" min="9722" max="9725" style="46" width="15.7109375"/>
    <col customWidth="1" min="9726" max="9726" style="46" width="22.85546875"/>
    <col customWidth="1" min="9727" max="9727" style="46" width="20.7109375"/>
    <col customWidth="1" min="9728" max="9728" style="46" width="17.7109375"/>
    <col customWidth="1" min="9729" max="9737" style="46" width="14.7109375"/>
    <col min="9738" max="9968" style="46" width="10.7109375"/>
    <col customWidth="1" min="9969" max="9970" style="46" width="15.7109375"/>
    <col customWidth="1" min="9971" max="9973" style="46" width="14.7109375"/>
    <col customWidth="1" min="9974" max="9977" style="46" width="13.7109375"/>
    <col customWidth="1" min="9978" max="9981" style="46" width="15.7109375"/>
    <col customWidth="1" min="9982" max="9982" style="46" width="22.85546875"/>
    <col customWidth="1" min="9983" max="9983" style="46" width="20.7109375"/>
    <col customWidth="1" min="9984" max="9984" style="46" width="17.7109375"/>
    <col customWidth="1" min="9985" max="9993" style="46" width="14.7109375"/>
    <col min="9994" max="10224" style="46" width="10.7109375"/>
    <col customWidth="1" min="10225" max="10226" style="46" width="15.7109375"/>
    <col customWidth="1" min="10227" max="10229" style="46" width="14.7109375"/>
    <col customWidth="1" min="10230" max="10233" style="46" width="13.7109375"/>
    <col customWidth="1" min="10234" max="10237" style="46" width="15.7109375"/>
    <col customWidth="1" min="10238" max="10238" style="46" width="22.85546875"/>
    <col customWidth="1" min="10239" max="10239" style="46" width="20.7109375"/>
    <col customWidth="1" min="10240" max="10240" style="46" width="17.7109375"/>
    <col customWidth="1" min="10241" max="10249" style="46" width="14.7109375"/>
    <col min="10250" max="10480" style="46" width="10.7109375"/>
    <col customWidth="1" min="10481" max="10482" style="46" width="15.7109375"/>
    <col customWidth="1" min="10483" max="10485" style="46" width="14.7109375"/>
    <col customWidth="1" min="10486" max="10489" style="46" width="13.7109375"/>
    <col customWidth="1" min="10490" max="10493" style="46" width="15.7109375"/>
    <col customWidth="1" min="10494" max="10494" style="46" width="22.85546875"/>
    <col customWidth="1" min="10495" max="10495" style="46" width="20.7109375"/>
    <col customWidth="1" min="10496" max="10496" style="46" width="17.7109375"/>
    <col customWidth="1" min="10497" max="10505" style="46" width="14.7109375"/>
    <col min="10506" max="10736" style="46" width="10.7109375"/>
    <col customWidth="1" min="10737" max="10738" style="46" width="15.7109375"/>
    <col customWidth="1" min="10739" max="10741" style="46" width="14.7109375"/>
    <col customWidth="1" min="10742" max="10745" style="46" width="13.7109375"/>
    <col customWidth="1" min="10746" max="10749" style="46" width="15.7109375"/>
    <col customWidth="1" min="10750" max="10750" style="46" width="22.85546875"/>
    <col customWidth="1" min="10751" max="10751" style="46" width="20.7109375"/>
    <col customWidth="1" min="10752" max="10752" style="46" width="17.7109375"/>
    <col customWidth="1" min="10753" max="10761" style="46" width="14.7109375"/>
    <col min="10762" max="10992" style="46" width="10.7109375"/>
    <col customWidth="1" min="10993" max="10994" style="46" width="15.7109375"/>
    <col customWidth="1" min="10995" max="10997" style="46" width="14.7109375"/>
    <col customWidth="1" min="10998" max="11001" style="46" width="13.7109375"/>
    <col customWidth="1" min="11002" max="11005" style="46" width="15.7109375"/>
    <col customWidth="1" min="11006" max="11006" style="46" width="22.85546875"/>
    <col customWidth="1" min="11007" max="11007" style="46" width="20.7109375"/>
    <col customWidth="1" min="11008" max="11008" style="46" width="17.7109375"/>
    <col customWidth="1" min="11009" max="11017" style="46" width="14.7109375"/>
    <col min="11018" max="11248" style="46" width="10.7109375"/>
    <col customWidth="1" min="11249" max="11250" style="46" width="15.7109375"/>
    <col customWidth="1" min="11251" max="11253" style="46" width="14.7109375"/>
    <col customWidth="1" min="11254" max="11257" style="46" width="13.7109375"/>
    <col customWidth="1" min="11258" max="11261" style="46" width="15.7109375"/>
    <col customWidth="1" min="11262" max="11262" style="46" width="22.85546875"/>
    <col customWidth="1" min="11263" max="11263" style="46" width="20.7109375"/>
    <col customWidth="1" min="11264" max="11264" style="46" width="17.7109375"/>
    <col customWidth="1" min="11265" max="11273" style="46" width="14.7109375"/>
    <col min="11274" max="11504" style="46" width="10.7109375"/>
    <col customWidth="1" min="11505" max="11506" style="46" width="15.7109375"/>
    <col customWidth="1" min="11507" max="11509" style="46" width="14.7109375"/>
    <col customWidth="1" min="11510" max="11513" style="46" width="13.7109375"/>
    <col customWidth="1" min="11514" max="11517" style="46" width="15.7109375"/>
    <col customWidth="1" min="11518" max="11518" style="46" width="22.85546875"/>
    <col customWidth="1" min="11519" max="11519" style="46" width="20.7109375"/>
    <col customWidth="1" min="11520" max="11520" style="46" width="17.7109375"/>
    <col customWidth="1" min="11521" max="11529" style="46" width="14.7109375"/>
    <col min="11530" max="11760" style="46" width="10.7109375"/>
    <col customWidth="1" min="11761" max="11762" style="46" width="15.7109375"/>
    <col customWidth="1" min="11763" max="11765" style="46" width="14.7109375"/>
    <col customWidth="1" min="11766" max="11769" style="46" width="13.7109375"/>
    <col customWidth="1" min="11770" max="11773" style="46" width="15.7109375"/>
    <col customWidth="1" min="11774" max="11774" style="46" width="22.85546875"/>
    <col customWidth="1" min="11775" max="11775" style="46" width="20.7109375"/>
    <col customWidth="1" min="11776" max="11776" style="46" width="17.7109375"/>
    <col customWidth="1" min="11777" max="11785" style="46" width="14.7109375"/>
    <col min="11786" max="12016" style="46" width="10.7109375"/>
    <col customWidth="1" min="12017" max="12018" style="46" width="15.7109375"/>
    <col customWidth="1" min="12019" max="12021" style="46" width="14.7109375"/>
    <col customWidth="1" min="12022" max="12025" style="46" width="13.7109375"/>
    <col customWidth="1" min="12026" max="12029" style="46" width="15.7109375"/>
    <col customWidth="1" min="12030" max="12030" style="46" width="22.85546875"/>
    <col customWidth="1" min="12031" max="12031" style="46" width="20.7109375"/>
    <col customWidth="1" min="12032" max="12032" style="46" width="17.7109375"/>
    <col customWidth="1" min="12033" max="12041" style="46" width="14.7109375"/>
    <col min="12042" max="12272" style="46" width="10.7109375"/>
    <col customWidth="1" min="12273" max="12274" style="46" width="15.7109375"/>
    <col customWidth="1" min="12275" max="12277" style="46" width="14.7109375"/>
    <col customWidth="1" min="12278" max="12281" style="46" width="13.7109375"/>
    <col customWidth="1" min="12282" max="12285" style="46" width="15.7109375"/>
    <col customWidth="1" min="12286" max="12286" style="46" width="22.85546875"/>
    <col customWidth="1" min="12287" max="12287" style="46" width="20.7109375"/>
    <col customWidth="1" min="12288" max="12288" style="46" width="17.7109375"/>
    <col customWidth="1" min="12289" max="12297" style="46" width="14.7109375"/>
    <col min="12298" max="12528" style="46" width="10.7109375"/>
    <col customWidth="1" min="12529" max="12530" style="46" width="15.7109375"/>
    <col customWidth="1" min="12531" max="12533" style="46" width="14.7109375"/>
    <col customWidth="1" min="12534" max="12537" style="46" width="13.7109375"/>
    <col customWidth="1" min="12538" max="12541" style="46" width="15.7109375"/>
    <col customWidth="1" min="12542" max="12542" style="46" width="22.85546875"/>
    <col customWidth="1" min="12543" max="12543" style="46" width="20.7109375"/>
    <col customWidth="1" min="12544" max="12544" style="46" width="17.7109375"/>
    <col customWidth="1" min="12545" max="12553" style="46" width="14.7109375"/>
    <col min="12554" max="12784" style="46" width="10.7109375"/>
    <col customWidth="1" min="12785" max="12786" style="46" width="15.7109375"/>
    <col customWidth="1" min="12787" max="12789" style="46" width="14.7109375"/>
    <col customWidth="1" min="12790" max="12793" style="46" width="13.7109375"/>
    <col customWidth="1" min="12794" max="12797" style="46" width="15.7109375"/>
    <col customWidth="1" min="12798" max="12798" style="46" width="22.85546875"/>
    <col customWidth="1" min="12799" max="12799" style="46" width="20.7109375"/>
    <col customWidth="1" min="12800" max="12800" style="46" width="17.7109375"/>
    <col customWidth="1" min="12801" max="12809" style="46" width="14.7109375"/>
    <col min="12810" max="13040" style="46" width="10.7109375"/>
    <col customWidth="1" min="13041" max="13042" style="46" width="15.7109375"/>
    <col customWidth="1" min="13043" max="13045" style="46" width="14.7109375"/>
    <col customWidth="1" min="13046" max="13049" style="46" width="13.7109375"/>
    <col customWidth="1" min="13050" max="13053" style="46" width="15.7109375"/>
    <col customWidth="1" min="13054" max="13054" style="46" width="22.85546875"/>
    <col customWidth="1" min="13055" max="13055" style="46" width="20.7109375"/>
    <col customWidth="1" min="13056" max="13056" style="46" width="17.7109375"/>
    <col customWidth="1" min="13057" max="13065" style="46" width="14.7109375"/>
    <col min="13066" max="13296" style="46" width="10.7109375"/>
    <col customWidth="1" min="13297" max="13298" style="46" width="15.7109375"/>
    <col customWidth="1" min="13299" max="13301" style="46" width="14.7109375"/>
    <col customWidth="1" min="13302" max="13305" style="46" width="13.7109375"/>
    <col customWidth="1" min="13306" max="13309" style="46" width="15.7109375"/>
    <col customWidth="1" min="13310" max="13310" style="46" width="22.85546875"/>
    <col customWidth="1" min="13311" max="13311" style="46" width="20.7109375"/>
    <col customWidth="1" min="13312" max="13312" style="46" width="17.7109375"/>
    <col customWidth="1" min="13313" max="13321" style="46" width="14.7109375"/>
    <col min="13322" max="13552" style="46" width="10.7109375"/>
    <col customWidth="1" min="13553" max="13554" style="46" width="15.7109375"/>
    <col customWidth="1" min="13555" max="13557" style="46" width="14.7109375"/>
    <col customWidth="1" min="13558" max="13561" style="46" width="13.7109375"/>
    <col customWidth="1" min="13562" max="13565" style="46" width="15.7109375"/>
    <col customWidth="1" min="13566" max="13566" style="46" width="22.85546875"/>
    <col customWidth="1" min="13567" max="13567" style="46" width="20.7109375"/>
    <col customWidth="1" min="13568" max="13568" style="46" width="17.7109375"/>
    <col customWidth="1" min="13569" max="13577" style="46" width="14.7109375"/>
    <col min="13578" max="13808" style="46" width="10.7109375"/>
    <col customWidth="1" min="13809" max="13810" style="46" width="15.7109375"/>
    <col customWidth="1" min="13811" max="13813" style="46" width="14.7109375"/>
    <col customWidth="1" min="13814" max="13817" style="46" width="13.7109375"/>
    <col customWidth="1" min="13818" max="13821" style="46" width="15.7109375"/>
    <col customWidth="1" min="13822" max="13822" style="46" width="22.85546875"/>
    <col customWidth="1" min="13823" max="13823" style="46" width="20.7109375"/>
    <col customWidth="1" min="13824" max="13824" style="46" width="17.7109375"/>
    <col customWidth="1" min="13825" max="13833" style="46" width="14.7109375"/>
    <col min="13834" max="14064" style="46" width="10.7109375"/>
    <col customWidth="1" min="14065" max="14066" style="46" width="15.7109375"/>
    <col customWidth="1" min="14067" max="14069" style="46" width="14.7109375"/>
    <col customWidth="1" min="14070" max="14073" style="46" width="13.7109375"/>
    <col customWidth="1" min="14074" max="14077" style="46" width="15.7109375"/>
    <col customWidth="1" min="14078" max="14078" style="46" width="22.85546875"/>
    <col customWidth="1" min="14079" max="14079" style="46" width="20.7109375"/>
    <col customWidth="1" min="14080" max="14080" style="46" width="17.7109375"/>
    <col customWidth="1" min="14081" max="14089" style="46" width="14.7109375"/>
    <col min="14090" max="14320" style="46" width="10.7109375"/>
    <col customWidth="1" min="14321" max="14322" style="46" width="15.7109375"/>
    <col customWidth="1" min="14323" max="14325" style="46" width="14.7109375"/>
    <col customWidth="1" min="14326" max="14329" style="46" width="13.7109375"/>
    <col customWidth="1" min="14330" max="14333" style="46" width="15.7109375"/>
    <col customWidth="1" min="14334" max="14334" style="46" width="22.85546875"/>
    <col customWidth="1" min="14335" max="14335" style="46" width="20.7109375"/>
    <col customWidth="1" min="14336" max="14336" style="46" width="17.7109375"/>
    <col customWidth="1" min="14337" max="14345" style="46" width="14.7109375"/>
    <col min="14346" max="14576" style="46" width="10.7109375"/>
    <col customWidth="1" min="14577" max="14578" style="46" width="15.7109375"/>
    <col customWidth="1" min="14579" max="14581" style="46" width="14.7109375"/>
    <col customWidth="1" min="14582" max="14585" style="46" width="13.7109375"/>
    <col customWidth="1" min="14586" max="14589" style="46" width="15.7109375"/>
    <col customWidth="1" min="14590" max="14590" style="46" width="22.85546875"/>
    <col customWidth="1" min="14591" max="14591" style="46" width="20.7109375"/>
    <col customWidth="1" min="14592" max="14592" style="46" width="17.7109375"/>
    <col customWidth="1" min="14593" max="14601" style="46" width="14.7109375"/>
    <col min="14602" max="14832" style="46" width="10.7109375"/>
    <col customWidth="1" min="14833" max="14834" style="46" width="15.7109375"/>
    <col customWidth="1" min="14835" max="14837" style="46" width="14.7109375"/>
    <col customWidth="1" min="14838" max="14841" style="46" width="13.7109375"/>
    <col customWidth="1" min="14842" max="14845" style="46" width="15.7109375"/>
    <col customWidth="1" min="14846" max="14846" style="46" width="22.85546875"/>
    <col customWidth="1" min="14847" max="14847" style="46" width="20.7109375"/>
    <col customWidth="1" min="14848" max="14848" style="46" width="17.7109375"/>
    <col customWidth="1" min="14849" max="14857" style="46" width="14.7109375"/>
    <col min="14858" max="15088" style="46" width="10.7109375"/>
    <col customWidth="1" min="15089" max="15090" style="46" width="15.7109375"/>
    <col customWidth="1" min="15091" max="15093" style="46" width="14.7109375"/>
    <col customWidth="1" min="15094" max="15097" style="46" width="13.7109375"/>
    <col customWidth="1" min="15098" max="15101" style="46" width="15.7109375"/>
    <col customWidth="1" min="15102" max="15102" style="46" width="22.85546875"/>
    <col customWidth="1" min="15103" max="15103" style="46" width="20.7109375"/>
    <col customWidth="1" min="15104" max="15104" style="46" width="17.7109375"/>
    <col customWidth="1" min="15105" max="15113" style="46" width="14.7109375"/>
    <col min="15114" max="15344" style="46" width="10.7109375"/>
    <col customWidth="1" min="15345" max="15346" style="46" width="15.7109375"/>
    <col customWidth="1" min="15347" max="15349" style="46" width="14.7109375"/>
    <col customWidth="1" min="15350" max="15353" style="46" width="13.7109375"/>
    <col customWidth="1" min="15354" max="15357" style="46" width="15.7109375"/>
    <col customWidth="1" min="15358" max="15358" style="46" width="22.85546875"/>
    <col customWidth="1" min="15359" max="15359" style="46" width="20.7109375"/>
    <col customWidth="1" min="15360" max="15360" style="46" width="17.7109375"/>
    <col customWidth="1" min="15361" max="15369" style="46" width="14.7109375"/>
    <col min="15370" max="15600" style="46" width="10.7109375"/>
    <col customWidth="1" min="15601" max="15602" style="46" width="15.7109375"/>
    <col customWidth="1" min="15603" max="15605" style="46" width="14.7109375"/>
    <col customWidth="1" min="15606" max="15609" style="46" width="13.7109375"/>
    <col customWidth="1" min="15610" max="15613" style="46" width="15.7109375"/>
    <col customWidth="1" min="15614" max="15614" style="46" width="22.85546875"/>
    <col customWidth="1" min="15615" max="15615" style="46" width="20.7109375"/>
    <col customWidth="1" min="15616" max="15616" style="46" width="17.7109375"/>
    <col customWidth="1" min="15617" max="15625" style="46" width="14.7109375"/>
    <col min="15626" max="15856" style="46" width="10.7109375"/>
    <col customWidth="1" min="15857" max="15858" style="46" width="15.7109375"/>
    <col customWidth="1" min="15859" max="15861" style="46" width="14.7109375"/>
    <col customWidth="1" min="15862" max="15865" style="46" width="13.7109375"/>
    <col customWidth="1" min="15866" max="15869" style="46" width="15.7109375"/>
    <col customWidth="1" min="15870" max="15870" style="46" width="22.85546875"/>
    <col customWidth="1" min="15871" max="15871" style="46" width="20.7109375"/>
    <col customWidth="1" min="15872" max="15872" style="46" width="17.7109375"/>
    <col customWidth="1" min="15873" max="15881" style="46" width="14.7109375"/>
    <col min="15882" max="16112" style="46" width="10.7109375"/>
    <col customWidth="1" min="16113" max="16114" style="46" width="15.7109375"/>
    <col customWidth="1" min="16115" max="16117" style="46" width="14.7109375"/>
    <col customWidth="1" min="16118" max="16121" style="46" width="13.7109375"/>
    <col customWidth="1" min="16122" max="16125" style="46" width="15.7109375"/>
    <col customWidth="1" min="16126" max="16126" style="46" width="22.85546875"/>
    <col customWidth="1" min="16127" max="16127" style="46" width="20.7109375"/>
    <col customWidth="1" min="16128" max="16128" style="46" width="17.7109375"/>
    <col customWidth="1" min="16129" max="16137" style="46" width="14.7109375"/>
    <col min="16138" max="16384" style="46" width="10.7109375"/>
  </cols>
  <sheetData>
    <row r="1" ht="25.5" customHeight="1">
      <c r="AA1" s="4" t="s">
        <v>0</v>
      </c>
    </row>
    <row r="2" s="2" customFormat="1" ht="18.75" customHeight="1">
      <c r="E2" s="3"/>
      <c r="Q2" s="2"/>
      <c r="R2" s="2"/>
      <c r="AA2" s="5" t="s">
        <v>1</v>
      </c>
    </row>
    <row r="3" s="2" customFormat="1" ht="18.75" customHeight="1">
      <c r="E3" s="3"/>
      <c r="Q3" s="2"/>
      <c r="R3" s="2"/>
      <c r="AA3" s="5" t="s">
        <v>2</v>
      </c>
    </row>
    <row r="4" s="2" customFormat="1">
      <c r="E4" s="6"/>
      <c r="Q4" s="2"/>
      <c r="R4" s="2"/>
    </row>
    <row r="5" s="2" customFormat="1" ht="15">
      <c r="A5" s="7" t="str">
        <f>'1. паспорт местоположение'!A5:C5</f>
        <v xml:space="preserve">Год раскрытия информации: 2025 год</v>
      </c>
      <c r="B5" s="7"/>
      <c r="C5" s="7"/>
      <c r="D5" s="7"/>
      <c r="E5" s="7"/>
      <c r="F5" s="7"/>
      <c r="G5" s="7"/>
      <c r="H5" s="7"/>
      <c r="I5" s="7"/>
      <c r="J5" s="7"/>
      <c r="K5" s="7"/>
      <c r="L5" s="7"/>
      <c r="M5" s="7"/>
      <c r="N5" s="7"/>
      <c r="O5" s="7"/>
      <c r="P5" s="7"/>
      <c r="Q5" s="7"/>
      <c r="R5" s="7"/>
      <c r="S5" s="7"/>
      <c r="T5" s="7"/>
      <c r="U5" s="7"/>
      <c r="V5" s="7"/>
      <c r="W5" s="7"/>
      <c r="X5" s="7"/>
      <c r="Y5" s="7"/>
      <c r="Z5" s="7"/>
      <c r="AA5" s="7"/>
    </row>
    <row r="6" s="2" customFormat="1" ht="15">
      <c r="A6" s="7"/>
      <c r="B6" s="7"/>
      <c r="C6" s="7"/>
      <c r="D6" s="7"/>
      <c r="E6" s="7"/>
      <c r="F6" s="7"/>
      <c r="G6" s="7"/>
      <c r="H6" s="7"/>
      <c r="I6" s="7"/>
      <c r="J6" s="7"/>
      <c r="K6" s="7"/>
      <c r="L6" s="7"/>
      <c r="M6" s="7"/>
      <c r="N6" s="7"/>
      <c r="O6" s="7"/>
      <c r="P6" s="7"/>
      <c r="Q6" s="7"/>
      <c r="R6" s="7"/>
      <c r="S6" s="7"/>
      <c r="T6" s="7"/>
    </row>
    <row r="7" s="2" customFormat="1" ht="17.25">
      <c r="E7" s="12" t="s">
        <v>4</v>
      </c>
      <c r="F7" s="12"/>
      <c r="G7" s="12"/>
      <c r="H7" s="12"/>
      <c r="I7" s="12"/>
      <c r="J7" s="12"/>
      <c r="K7" s="12"/>
      <c r="L7" s="12"/>
      <c r="M7" s="12"/>
      <c r="N7" s="12"/>
      <c r="O7" s="12"/>
      <c r="P7" s="12"/>
      <c r="Q7" s="12"/>
      <c r="R7" s="12"/>
      <c r="S7" s="12"/>
      <c r="T7" s="12"/>
      <c r="U7" s="12"/>
      <c r="V7" s="12"/>
      <c r="W7" s="12"/>
      <c r="X7" s="12"/>
      <c r="Y7" s="12"/>
    </row>
    <row r="8" s="2" customFormat="1" ht="17.25">
      <c r="E8" s="12"/>
      <c r="F8" s="12"/>
      <c r="G8" s="12"/>
      <c r="H8" s="12"/>
      <c r="I8" s="12"/>
      <c r="J8" s="12"/>
      <c r="K8" s="12"/>
      <c r="L8" s="12"/>
      <c r="M8" s="12"/>
      <c r="N8" s="12"/>
      <c r="O8" s="12"/>
      <c r="P8" s="12"/>
      <c r="Q8" s="12"/>
      <c r="R8" s="12"/>
      <c r="S8" s="11"/>
      <c r="T8" s="11"/>
      <c r="U8" s="11"/>
      <c r="V8" s="11"/>
      <c r="W8" s="11"/>
    </row>
    <row r="9" s="2" customFormat="1" ht="18.75" customHeight="1">
      <c r="E9" s="33" t="str">
        <f>'1. паспорт местоположение'!A9</f>
        <v xml:space="preserve">Акционерное общество "Россети Янтарь" ДЗО  ПАО "Россети"</v>
      </c>
      <c r="F9" s="33"/>
      <c r="G9" s="33"/>
      <c r="H9" s="33"/>
      <c r="I9" s="33"/>
      <c r="J9" s="33"/>
      <c r="K9" s="33"/>
      <c r="L9" s="33"/>
      <c r="M9" s="33"/>
      <c r="N9" s="33"/>
      <c r="O9" s="33"/>
      <c r="P9" s="33"/>
      <c r="Q9" s="33"/>
      <c r="R9" s="33"/>
      <c r="S9" s="33"/>
      <c r="T9" s="33"/>
      <c r="U9" s="33"/>
      <c r="V9" s="33"/>
      <c r="W9" s="33"/>
      <c r="X9" s="33"/>
      <c r="Y9" s="33"/>
    </row>
    <row r="10" s="2" customFormat="1" ht="18.75" customHeight="1">
      <c r="E10" s="15" t="s">
        <v>6</v>
      </c>
      <c r="F10" s="15"/>
      <c r="G10" s="15"/>
      <c r="H10" s="15"/>
      <c r="I10" s="15"/>
      <c r="J10" s="15"/>
      <c r="K10" s="15"/>
      <c r="L10" s="15"/>
      <c r="M10" s="15"/>
      <c r="N10" s="15"/>
      <c r="O10" s="15"/>
      <c r="P10" s="15"/>
      <c r="Q10" s="15"/>
      <c r="R10" s="15"/>
      <c r="S10" s="15"/>
      <c r="T10" s="15"/>
      <c r="U10" s="15"/>
      <c r="V10" s="15"/>
      <c r="W10" s="15"/>
      <c r="X10" s="15"/>
      <c r="Y10" s="15"/>
    </row>
    <row r="11" s="2" customFormat="1" ht="17.25">
      <c r="E11" s="12"/>
      <c r="F11" s="12"/>
      <c r="G11" s="12"/>
      <c r="H11" s="12"/>
      <c r="I11" s="12"/>
      <c r="J11" s="12"/>
      <c r="K11" s="12"/>
      <c r="L11" s="12"/>
      <c r="M11" s="12"/>
      <c r="N11" s="12"/>
      <c r="O11" s="12"/>
      <c r="P11" s="12"/>
      <c r="Q11" s="12"/>
      <c r="R11" s="12"/>
      <c r="S11" s="11"/>
      <c r="T11" s="11"/>
      <c r="U11" s="11"/>
      <c r="V11" s="11"/>
      <c r="W11" s="11"/>
    </row>
    <row r="12" s="2" customFormat="1" ht="18.75" customHeight="1">
      <c r="E12" s="33" t="str">
        <f>'1. паспорт местоположение'!A12</f>
        <v>N_НМА15-2</v>
      </c>
      <c r="F12" s="33"/>
      <c r="G12" s="33"/>
      <c r="H12" s="33"/>
      <c r="I12" s="33"/>
      <c r="J12" s="33"/>
      <c r="K12" s="33"/>
      <c r="L12" s="33"/>
      <c r="M12" s="33"/>
      <c r="N12" s="33"/>
      <c r="O12" s="33"/>
      <c r="P12" s="33"/>
      <c r="Q12" s="33"/>
      <c r="R12" s="33"/>
      <c r="S12" s="33"/>
      <c r="T12" s="33"/>
      <c r="U12" s="33"/>
      <c r="V12" s="33"/>
      <c r="W12" s="33"/>
      <c r="X12" s="33"/>
      <c r="Y12" s="33"/>
    </row>
    <row r="13" s="2" customFormat="1" ht="18.75" customHeight="1">
      <c r="E13" s="15" t="s">
        <v>8</v>
      </c>
      <c r="F13" s="15"/>
      <c r="G13" s="15"/>
      <c r="H13" s="15"/>
      <c r="I13" s="15"/>
      <c r="J13" s="15"/>
      <c r="K13" s="15"/>
      <c r="L13" s="15"/>
      <c r="M13" s="15"/>
      <c r="N13" s="15"/>
      <c r="O13" s="15"/>
      <c r="P13" s="15"/>
      <c r="Q13" s="15"/>
      <c r="R13" s="15"/>
      <c r="S13" s="15"/>
      <c r="T13" s="15"/>
      <c r="U13" s="15"/>
      <c r="V13" s="15"/>
      <c r="W13" s="15"/>
      <c r="X13" s="15"/>
      <c r="Y13" s="15"/>
    </row>
    <row r="14" s="2" customFormat="1" ht="15.75" customHeight="1">
      <c r="E14" s="18"/>
      <c r="F14" s="18"/>
      <c r="G14" s="18"/>
      <c r="H14" s="18"/>
      <c r="I14" s="18"/>
      <c r="J14" s="18"/>
      <c r="K14" s="18"/>
      <c r="L14" s="18"/>
      <c r="M14" s="18"/>
      <c r="N14" s="18"/>
      <c r="O14" s="18"/>
      <c r="P14" s="18"/>
      <c r="Q14" s="18"/>
      <c r="R14" s="18"/>
      <c r="S14" s="18"/>
      <c r="T14" s="18"/>
      <c r="U14" s="18"/>
      <c r="V14" s="18"/>
      <c r="W14" s="18"/>
    </row>
    <row r="15" s="19" customFormat="1" ht="44.25" customHeight="1">
      <c r="E15" s="34" t="str">
        <f>'1. паспорт местоположение'!A15</f>
        <v xml:space="preserve">Развитие функционала технологической интеграционной платформы АО "Россети Янтарь" с внедрением дополнительных потоков (2 этап)</v>
      </c>
      <c r="F15" s="34"/>
      <c r="G15" s="34"/>
      <c r="H15" s="34"/>
      <c r="I15" s="34"/>
      <c r="J15" s="34"/>
      <c r="K15" s="34"/>
      <c r="L15" s="34"/>
      <c r="M15" s="34"/>
      <c r="N15" s="34"/>
      <c r="O15" s="34"/>
      <c r="P15" s="34"/>
      <c r="Q15" s="34"/>
      <c r="R15" s="34"/>
      <c r="S15" s="34"/>
      <c r="T15" s="34"/>
      <c r="U15" s="34"/>
      <c r="V15" s="34"/>
      <c r="W15" s="34"/>
      <c r="X15" s="34"/>
      <c r="Y15" s="34"/>
    </row>
    <row r="16" s="19" customFormat="1" ht="15" customHeight="1">
      <c r="E16" s="15" t="s">
        <v>10</v>
      </c>
      <c r="F16" s="15"/>
      <c r="G16" s="15"/>
      <c r="H16" s="15"/>
      <c r="I16" s="15"/>
      <c r="J16" s="15"/>
      <c r="K16" s="15"/>
      <c r="L16" s="15"/>
      <c r="M16" s="15"/>
      <c r="N16" s="15"/>
      <c r="O16" s="15"/>
      <c r="P16" s="15"/>
      <c r="Q16" s="15"/>
      <c r="R16" s="15"/>
      <c r="S16" s="15"/>
      <c r="T16" s="15"/>
      <c r="U16" s="15"/>
      <c r="V16" s="15"/>
      <c r="W16" s="15"/>
      <c r="X16" s="15"/>
      <c r="Y16" s="15"/>
    </row>
    <row r="17" s="19" customFormat="1" ht="15" customHeight="1">
      <c r="E17" s="18"/>
      <c r="F17" s="18"/>
      <c r="G17" s="18"/>
      <c r="H17" s="18"/>
      <c r="I17" s="18"/>
      <c r="J17" s="18"/>
      <c r="K17" s="18"/>
      <c r="L17" s="18"/>
      <c r="M17" s="18"/>
      <c r="N17" s="18"/>
      <c r="O17" s="18"/>
      <c r="P17" s="18"/>
      <c r="Q17" s="18"/>
      <c r="R17" s="18"/>
      <c r="S17" s="18"/>
      <c r="T17" s="18"/>
      <c r="U17" s="18"/>
      <c r="V17" s="18"/>
      <c r="W17" s="18"/>
    </row>
    <row r="18" s="19" customFormat="1" ht="15" customHeight="1">
      <c r="E18" s="17"/>
      <c r="F18" s="17"/>
      <c r="G18" s="17"/>
      <c r="H18" s="17"/>
      <c r="I18" s="17"/>
      <c r="J18" s="17"/>
      <c r="K18" s="17"/>
      <c r="L18" s="17"/>
      <c r="M18" s="17"/>
      <c r="N18" s="17"/>
      <c r="O18" s="17"/>
      <c r="P18" s="17"/>
      <c r="Q18" s="17"/>
      <c r="R18" s="17"/>
      <c r="S18" s="17"/>
      <c r="T18" s="17"/>
      <c r="U18" s="17"/>
      <c r="V18" s="17"/>
      <c r="W18" s="17"/>
      <c r="X18" s="17"/>
      <c r="Y18" s="17"/>
    </row>
    <row r="19" ht="25.5" customHeight="1">
      <c r="A19" s="17" t="s">
        <v>125</v>
      </c>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row>
    <row r="20" s="47" customFormat="1" ht="21" customHeight="1"/>
    <row r="21" ht="15.75" customHeight="1">
      <c r="A21" s="52" t="s">
        <v>12</v>
      </c>
      <c r="B21" s="50" t="s">
        <v>126</v>
      </c>
      <c r="C21" s="51"/>
      <c r="D21" s="50" t="s">
        <v>127</v>
      </c>
      <c r="E21" s="51"/>
      <c r="F21" s="53" t="s">
        <v>83</v>
      </c>
      <c r="G21" s="55"/>
      <c r="H21" s="55"/>
      <c r="I21" s="54"/>
      <c r="J21" s="52" t="s">
        <v>128</v>
      </c>
      <c r="K21" s="50" t="s">
        <v>129</v>
      </c>
      <c r="L21" s="51"/>
      <c r="M21" s="50" t="s">
        <v>130</v>
      </c>
      <c r="N21" s="51"/>
      <c r="O21" s="50" t="s">
        <v>131</v>
      </c>
      <c r="P21" s="51"/>
      <c r="Q21" s="50" t="s">
        <v>132</v>
      </c>
      <c r="R21" s="51"/>
      <c r="S21" s="52" t="s">
        <v>133</v>
      </c>
      <c r="T21" s="52" t="s">
        <v>134</v>
      </c>
      <c r="U21" s="52" t="s">
        <v>135</v>
      </c>
      <c r="V21" s="50" t="s">
        <v>136</v>
      </c>
      <c r="W21" s="51"/>
      <c r="X21" s="53" t="s">
        <v>105</v>
      </c>
      <c r="Y21" s="55"/>
      <c r="Z21" s="53" t="s">
        <v>106</v>
      </c>
      <c r="AA21" s="55"/>
    </row>
    <row r="22" ht="216" customHeight="1">
      <c r="A22" s="59"/>
      <c r="B22" s="57"/>
      <c r="C22" s="58"/>
      <c r="D22" s="57"/>
      <c r="E22" s="58"/>
      <c r="F22" s="53" t="s">
        <v>137</v>
      </c>
      <c r="G22" s="54"/>
      <c r="H22" s="53" t="s">
        <v>138</v>
      </c>
      <c r="I22" s="54"/>
      <c r="J22" s="60"/>
      <c r="K22" s="57"/>
      <c r="L22" s="58"/>
      <c r="M22" s="57"/>
      <c r="N22" s="58"/>
      <c r="O22" s="57"/>
      <c r="P22" s="58"/>
      <c r="Q22" s="57"/>
      <c r="R22" s="58"/>
      <c r="S22" s="60"/>
      <c r="T22" s="60"/>
      <c r="U22" s="60"/>
      <c r="V22" s="57"/>
      <c r="W22" s="58"/>
      <c r="X22" s="61" t="s">
        <v>107</v>
      </c>
      <c r="Y22" s="61" t="s">
        <v>108</v>
      </c>
      <c r="Z22" s="61" t="s">
        <v>109</v>
      </c>
      <c r="AA22" s="61" t="s">
        <v>110</v>
      </c>
    </row>
    <row r="23" ht="60" customHeight="1">
      <c r="A23" s="60"/>
      <c r="B23" s="60" t="s">
        <v>111</v>
      </c>
      <c r="C23" s="60" t="s">
        <v>112</v>
      </c>
      <c r="D23" s="60" t="s">
        <v>111</v>
      </c>
      <c r="E23" s="60" t="s">
        <v>112</v>
      </c>
      <c r="F23" s="60" t="s">
        <v>111</v>
      </c>
      <c r="G23" s="60" t="s">
        <v>112</v>
      </c>
      <c r="H23" s="60" t="s">
        <v>111</v>
      </c>
      <c r="I23" s="60" t="s">
        <v>112</v>
      </c>
      <c r="J23" s="60" t="s">
        <v>111</v>
      </c>
      <c r="K23" s="60" t="s">
        <v>111</v>
      </c>
      <c r="L23" s="60" t="s">
        <v>112</v>
      </c>
      <c r="M23" s="60" t="s">
        <v>111</v>
      </c>
      <c r="N23" s="60" t="s">
        <v>112</v>
      </c>
      <c r="O23" s="60" t="s">
        <v>111</v>
      </c>
      <c r="P23" s="60" t="s">
        <v>112</v>
      </c>
      <c r="Q23" s="60" t="s">
        <v>111</v>
      </c>
      <c r="R23" s="60" t="s">
        <v>112</v>
      </c>
      <c r="S23" s="60" t="s">
        <v>111</v>
      </c>
      <c r="T23" s="60" t="s">
        <v>111</v>
      </c>
      <c r="U23" s="60" t="s">
        <v>111</v>
      </c>
      <c r="V23" s="60" t="s">
        <v>111</v>
      </c>
      <c r="W23" s="60" t="s">
        <v>112</v>
      </c>
      <c r="X23" s="60" t="s">
        <v>111</v>
      </c>
      <c r="Y23" s="60" t="s">
        <v>111</v>
      </c>
      <c r="Z23" s="61" t="s">
        <v>111</v>
      </c>
      <c r="AA23" s="61" t="s">
        <v>111</v>
      </c>
    </row>
    <row r="24" ht="1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47" customFormat="1" ht="24" customHeight="1">
      <c r="A25" s="75" t="s">
        <v>93</v>
      </c>
      <c r="B25" s="75" t="s">
        <v>93</v>
      </c>
      <c r="C25" s="75" t="s">
        <v>93</v>
      </c>
      <c r="D25" s="75" t="s">
        <v>93</v>
      </c>
      <c r="E25" s="76" t="s">
        <v>93</v>
      </c>
      <c r="F25" s="76" t="s">
        <v>93</v>
      </c>
      <c r="G25" s="77" t="s">
        <v>93</v>
      </c>
      <c r="H25" s="77" t="s">
        <v>93</v>
      </c>
      <c r="I25" s="77" t="s">
        <v>93</v>
      </c>
      <c r="J25" s="78" t="s">
        <v>93</v>
      </c>
      <c r="K25" s="78" t="s">
        <v>93</v>
      </c>
      <c r="L25" s="79" t="s">
        <v>93</v>
      </c>
      <c r="M25" s="79" t="s">
        <v>93</v>
      </c>
      <c r="N25" s="76" t="s">
        <v>93</v>
      </c>
      <c r="O25" s="76" t="s">
        <v>93</v>
      </c>
      <c r="P25" s="76" t="s">
        <v>93</v>
      </c>
      <c r="Q25" s="76" t="s">
        <v>93</v>
      </c>
      <c r="R25" s="77" t="s">
        <v>93</v>
      </c>
      <c r="S25" s="78" t="s">
        <v>93</v>
      </c>
      <c r="T25" s="78" t="s">
        <v>93</v>
      </c>
      <c r="U25" s="78" t="s">
        <v>93</v>
      </c>
      <c r="V25" s="78" t="s">
        <v>93</v>
      </c>
      <c r="W25" s="76" t="s">
        <v>93</v>
      </c>
      <c r="X25" s="75" t="s">
        <v>93</v>
      </c>
      <c r="Y25" s="75" t="s">
        <v>93</v>
      </c>
      <c r="Z25" s="75" t="s">
        <v>93</v>
      </c>
      <c r="AA25" s="75" t="s">
        <v>93</v>
      </c>
    </row>
    <row r="26" ht="3" customHeight="1">
      <c r="X26" s="80"/>
      <c r="Y26" s="81"/>
      <c r="Z26" s="46"/>
      <c r="AA26" s="46"/>
    </row>
    <row r="27" s="69" customFormat="1" ht="12.75">
      <c r="A27" s="70"/>
      <c r="B27" s="70"/>
      <c r="C27" s="70"/>
      <c r="E27" s="70"/>
      <c r="X27" s="69"/>
      <c r="Y27" s="69"/>
      <c r="Z27" s="69"/>
      <c r="AA27" s="69"/>
    </row>
    <row r="28" s="69" customFormat="1" ht="12.75">
      <c r="A28" s="70"/>
      <c r="B28" s="70"/>
      <c r="C28" s="70"/>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78740157480314954" right="0.59055118110236238" top="0.78740157480314954" bottom="0.39370078740157477" header="0.19685039370078738" footer="0.19685039370078738"/>
  <pageSetup paperSize="8" scale="53"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5" zoomScale="100" workbookViewId="0">
      <selection activeCell="C32" activeCellId="0" sqref="C32"/>
    </sheetView>
  </sheetViews>
  <sheetFormatPr defaultColWidth="9.140625" defaultRowHeight="14.25"/>
  <cols>
    <col customWidth="1" min="1" max="1" style="1" width="6.140625"/>
    <col customWidth="1" min="2" max="2" style="1" width="53.5703125"/>
    <col customWidth="1" min="3" max="3" style="1" width="98.28515625"/>
    <col customWidth="1" hidden="1" min="4" max="4" style="1" width="14.42578125"/>
    <col customWidth="1" min="5" max="5" style="1" width="36.5703125"/>
    <col customWidth="1" min="6" max="6" style="1" width="20"/>
    <col customWidth="1" min="7" max="7" style="1" width="25.5703125"/>
    <col customWidth="1" min="8" max="8" style="1" width="16.42578125"/>
    <col min="9" max="16384" style="1" width="9.140625"/>
  </cols>
  <sheetData>
    <row r="1" s="2" customFormat="1" ht="18.75" customHeight="1">
      <c r="A1" s="3"/>
      <c r="C1" s="4" t="s">
        <v>0</v>
      </c>
      <c r="E1" s="2"/>
      <c r="F1" s="2"/>
    </row>
    <row r="2" s="2" customFormat="1" ht="18.75" customHeight="1">
      <c r="A2" s="3"/>
      <c r="C2" s="5" t="s">
        <v>1</v>
      </c>
      <c r="E2" s="2"/>
      <c r="F2" s="2"/>
    </row>
    <row r="3" s="2" customFormat="1" ht="17.25">
      <c r="A3" s="6"/>
      <c r="C3" s="5" t="s">
        <v>2</v>
      </c>
      <c r="E3" s="2"/>
      <c r="F3" s="2"/>
    </row>
    <row r="4" s="2" customFormat="1" ht="17.25">
      <c r="A4" s="6"/>
      <c r="C4" s="5"/>
      <c r="E4" s="2"/>
      <c r="F4" s="2"/>
    </row>
    <row r="5" s="2" customFormat="1" ht="15">
      <c r="A5" s="7" t="str">
        <f>'1. паспорт местоположение'!A5:C5</f>
        <v xml:space="preserve">Год раскрытия информации: 2025 год</v>
      </c>
      <c r="B5" s="7"/>
      <c r="C5" s="7"/>
      <c r="D5" s="82"/>
      <c r="E5" s="82"/>
      <c r="F5" s="82"/>
      <c r="G5" s="82"/>
      <c r="H5" s="82"/>
      <c r="I5" s="82"/>
      <c r="J5" s="82"/>
      <c r="K5" s="82"/>
      <c r="L5" s="82"/>
      <c r="M5" s="82"/>
      <c r="N5" s="82"/>
      <c r="O5" s="82"/>
      <c r="P5" s="82"/>
      <c r="Q5" s="82"/>
      <c r="R5" s="82"/>
      <c r="S5" s="82"/>
      <c r="T5" s="82"/>
      <c r="U5" s="82"/>
      <c r="V5" s="82"/>
      <c r="W5" s="82"/>
      <c r="X5" s="82"/>
      <c r="Y5" s="82"/>
      <c r="Z5" s="82"/>
      <c r="AA5" s="82"/>
      <c r="AB5" s="82"/>
      <c r="AC5" s="82"/>
    </row>
    <row r="6" s="2" customFormat="1" ht="17.25">
      <c r="A6" s="6"/>
      <c r="E6" s="2"/>
      <c r="F6" s="2"/>
      <c r="G6" s="5"/>
    </row>
    <row r="7" s="2" customFormat="1" ht="17.25">
      <c r="A7" s="12" t="s">
        <v>4</v>
      </c>
      <c r="B7" s="12"/>
      <c r="C7" s="12"/>
      <c r="D7" s="11"/>
      <c r="E7" s="11"/>
      <c r="F7" s="11"/>
      <c r="G7" s="11"/>
      <c r="H7" s="11"/>
      <c r="I7" s="11"/>
      <c r="J7" s="11"/>
      <c r="K7" s="11"/>
      <c r="L7" s="11"/>
      <c r="M7" s="11"/>
      <c r="N7" s="11"/>
      <c r="O7" s="11"/>
      <c r="P7" s="11"/>
      <c r="Q7" s="11"/>
      <c r="R7" s="11"/>
      <c r="S7" s="11"/>
      <c r="T7" s="11"/>
      <c r="U7" s="11"/>
    </row>
    <row r="8" s="2" customFormat="1" ht="17.25">
      <c r="A8" s="12"/>
      <c r="B8" s="12"/>
      <c r="C8" s="12"/>
      <c r="D8" s="12"/>
      <c r="E8" s="12"/>
      <c r="F8" s="12"/>
      <c r="G8" s="12"/>
      <c r="H8" s="11"/>
      <c r="I8" s="11"/>
      <c r="J8" s="11"/>
      <c r="K8" s="11"/>
      <c r="L8" s="11"/>
      <c r="M8" s="11"/>
      <c r="N8" s="11"/>
      <c r="O8" s="11"/>
      <c r="P8" s="11"/>
      <c r="Q8" s="11"/>
      <c r="R8" s="11"/>
      <c r="S8" s="11"/>
      <c r="T8" s="11"/>
      <c r="U8" s="11"/>
    </row>
    <row r="9" s="2" customFormat="1" ht="17.25">
      <c r="A9" s="33" t="str">
        <f>'1. паспорт местоположение'!A9:C9</f>
        <v xml:space="preserve">Акционерное общество "Россети Янтарь" ДЗО  ПАО "Россети"</v>
      </c>
      <c r="B9" s="33"/>
      <c r="C9" s="33"/>
      <c r="D9" s="14"/>
      <c r="E9" s="14"/>
      <c r="F9" s="14"/>
      <c r="G9" s="14"/>
      <c r="H9" s="11"/>
      <c r="I9" s="11"/>
      <c r="J9" s="11"/>
      <c r="K9" s="11"/>
      <c r="L9" s="11"/>
      <c r="M9" s="11"/>
      <c r="N9" s="11"/>
      <c r="O9" s="11"/>
      <c r="P9" s="11"/>
      <c r="Q9" s="11"/>
      <c r="R9" s="11"/>
      <c r="S9" s="11"/>
      <c r="T9" s="11"/>
      <c r="U9" s="11"/>
    </row>
    <row r="10" s="2" customFormat="1" ht="17.25">
      <c r="A10" s="15" t="s">
        <v>6</v>
      </c>
      <c r="B10" s="15"/>
      <c r="C10" s="15"/>
      <c r="D10" s="16"/>
      <c r="E10" s="16"/>
      <c r="F10" s="16"/>
      <c r="G10" s="16"/>
      <c r="H10" s="11"/>
      <c r="I10" s="11"/>
      <c r="J10" s="11"/>
      <c r="K10" s="11"/>
      <c r="L10" s="11"/>
      <c r="M10" s="11"/>
      <c r="N10" s="11"/>
      <c r="O10" s="11"/>
      <c r="P10" s="11"/>
      <c r="Q10" s="11"/>
      <c r="R10" s="11"/>
      <c r="S10" s="11"/>
      <c r="T10" s="11"/>
      <c r="U10" s="11"/>
    </row>
    <row r="11" s="2" customFormat="1" ht="17.25">
      <c r="A11" s="12"/>
      <c r="B11" s="12"/>
      <c r="C11" s="12"/>
      <c r="D11" s="12"/>
      <c r="E11" s="12"/>
      <c r="F11" s="12"/>
      <c r="G11" s="12"/>
      <c r="H11" s="11"/>
      <c r="I11" s="11"/>
      <c r="J11" s="11"/>
      <c r="K11" s="11"/>
      <c r="L11" s="11"/>
      <c r="M11" s="11"/>
      <c r="N11" s="11"/>
      <c r="O11" s="11"/>
      <c r="P11" s="11"/>
      <c r="Q11" s="11"/>
      <c r="R11" s="11"/>
      <c r="S11" s="11"/>
      <c r="T11" s="11"/>
      <c r="U11" s="11"/>
    </row>
    <row r="12" s="2" customFormat="1" ht="17.25">
      <c r="A12" s="33" t="str">
        <f>'1. паспорт местоположение'!A12:C12</f>
        <v>N_НМА15-2</v>
      </c>
      <c r="B12" s="33"/>
      <c r="C12" s="33"/>
      <c r="D12" s="14"/>
      <c r="E12" s="14"/>
      <c r="F12" s="14"/>
      <c r="G12" s="14"/>
      <c r="H12" s="11"/>
      <c r="I12" s="11"/>
      <c r="J12" s="11"/>
      <c r="K12" s="11"/>
      <c r="L12" s="11"/>
      <c r="M12" s="11"/>
      <c r="N12" s="11"/>
      <c r="O12" s="11"/>
      <c r="P12" s="11"/>
      <c r="Q12" s="11"/>
      <c r="R12" s="11"/>
      <c r="S12" s="11"/>
      <c r="T12" s="11"/>
      <c r="U12" s="11"/>
    </row>
    <row r="13" s="2" customFormat="1" ht="17.25">
      <c r="A13" s="15" t="s">
        <v>8</v>
      </c>
      <c r="B13" s="15"/>
      <c r="C13" s="15"/>
      <c r="D13" s="16"/>
      <c r="E13" s="16"/>
      <c r="F13" s="16"/>
      <c r="G13" s="16"/>
      <c r="H13" s="11"/>
      <c r="I13" s="11"/>
      <c r="J13" s="11"/>
      <c r="K13" s="11"/>
      <c r="L13" s="11"/>
      <c r="M13" s="11"/>
      <c r="N13" s="11"/>
      <c r="O13" s="11"/>
      <c r="P13" s="11"/>
      <c r="Q13" s="11"/>
      <c r="R13" s="11"/>
      <c r="S13" s="11"/>
      <c r="T13" s="11"/>
      <c r="U13" s="11"/>
    </row>
    <row r="14" s="2" customFormat="1" ht="15.75" customHeight="1">
      <c r="A14" s="18"/>
      <c r="B14" s="18"/>
      <c r="C14" s="18"/>
      <c r="D14" s="18"/>
      <c r="E14" s="18"/>
      <c r="F14" s="18"/>
      <c r="G14" s="18"/>
      <c r="H14" s="18"/>
      <c r="I14" s="18"/>
      <c r="J14" s="18"/>
      <c r="K14" s="18"/>
      <c r="L14" s="18"/>
      <c r="M14" s="18"/>
      <c r="N14" s="18"/>
      <c r="O14" s="18"/>
      <c r="P14" s="18"/>
      <c r="Q14" s="18"/>
      <c r="R14" s="18"/>
      <c r="S14" s="18"/>
      <c r="T14" s="18"/>
      <c r="U14" s="18"/>
    </row>
    <row r="15" s="19" customFormat="1" ht="37.5" customHeight="1">
      <c r="A15" s="34" t="str">
        <f>'1. паспорт местоположение'!A15</f>
        <v xml:space="preserve">Развитие функционала технологической интеграционной платформы АО "Россети Янтарь" с внедрением дополнительных потоков (2 этап)</v>
      </c>
      <c r="B15" s="34"/>
      <c r="C15" s="34"/>
      <c r="D15" s="14"/>
      <c r="E15" s="14"/>
      <c r="F15" s="14"/>
      <c r="G15" s="14"/>
      <c r="H15" s="14"/>
      <c r="I15" s="14"/>
      <c r="J15" s="14"/>
      <c r="K15" s="14"/>
      <c r="L15" s="14"/>
      <c r="M15" s="14"/>
      <c r="N15" s="14"/>
      <c r="O15" s="14"/>
      <c r="P15" s="14"/>
      <c r="Q15" s="14"/>
      <c r="R15" s="14"/>
      <c r="S15" s="14"/>
      <c r="T15" s="14"/>
      <c r="U15" s="14"/>
    </row>
    <row r="16" s="19" customFormat="1" ht="15" customHeight="1">
      <c r="A16" s="15" t="s">
        <v>10</v>
      </c>
      <c r="B16" s="15"/>
      <c r="C16" s="15"/>
      <c r="D16" s="16"/>
      <c r="E16" s="16"/>
      <c r="F16" s="16"/>
      <c r="G16" s="16"/>
      <c r="H16" s="16"/>
      <c r="I16" s="16"/>
      <c r="J16" s="16"/>
      <c r="K16" s="16"/>
      <c r="L16" s="16"/>
      <c r="M16" s="16"/>
      <c r="N16" s="16"/>
      <c r="O16" s="16"/>
      <c r="P16" s="16"/>
      <c r="Q16" s="16"/>
      <c r="R16" s="16"/>
      <c r="S16" s="16"/>
      <c r="T16" s="16"/>
      <c r="U16" s="16"/>
    </row>
    <row r="17" s="19" customFormat="1" ht="15" customHeight="1">
      <c r="A17" s="18"/>
      <c r="B17" s="18"/>
      <c r="C17" s="18"/>
      <c r="D17" s="18"/>
      <c r="E17" s="18"/>
      <c r="F17" s="18"/>
      <c r="G17" s="18"/>
      <c r="H17" s="18"/>
      <c r="I17" s="18"/>
      <c r="J17" s="18"/>
      <c r="K17" s="18"/>
      <c r="L17" s="18"/>
      <c r="M17" s="18"/>
      <c r="N17" s="18"/>
      <c r="O17" s="18"/>
      <c r="P17" s="18"/>
      <c r="Q17" s="18"/>
      <c r="R17" s="18"/>
    </row>
    <row r="18" s="19" customFormat="1" ht="27.75" customHeight="1">
      <c r="A18" s="21" t="s">
        <v>139</v>
      </c>
      <c r="B18" s="21"/>
      <c r="C18" s="21"/>
      <c r="D18" s="22"/>
      <c r="E18" s="22"/>
      <c r="F18" s="22"/>
      <c r="G18" s="22"/>
      <c r="H18" s="22"/>
      <c r="I18" s="22"/>
      <c r="J18" s="22"/>
      <c r="K18" s="22"/>
      <c r="L18" s="22"/>
      <c r="M18" s="22"/>
      <c r="N18" s="22"/>
      <c r="O18" s="22"/>
      <c r="P18" s="22"/>
      <c r="Q18" s="22"/>
      <c r="R18" s="22"/>
      <c r="S18" s="22"/>
      <c r="T18" s="22"/>
      <c r="U18" s="22"/>
    </row>
    <row r="19" s="19" customFormat="1" ht="15" customHeight="1">
      <c r="A19" s="16"/>
      <c r="B19" s="16"/>
      <c r="C19" s="16"/>
      <c r="D19" s="16"/>
      <c r="E19" s="16"/>
      <c r="F19" s="16"/>
      <c r="G19" s="16"/>
      <c r="H19" s="18"/>
      <c r="I19" s="18"/>
      <c r="J19" s="18"/>
      <c r="K19" s="18"/>
      <c r="L19" s="18"/>
      <c r="M19" s="18"/>
      <c r="N19" s="18"/>
      <c r="O19" s="18"/>
      <c r="P19" s="18"/>
      <c r="Q19" s="18"/>
      <c r="R19" s="18"/>
    </row>
    <row r="20" s="19" customFormat="1" ht="39.75" customHeight="1">
      <c r="A20" s="23" t="s">
        <v>12</v>
      </c>
      <c r="B20" s="24" t="s">
        <v>13</v>
      </c>
      <c r="C20" s="25" t="s">
        <v>14</v>
      </c>
      <c r="D20" s="16"/>
      <c r="E20" s="16"/>
      <c r="F20" s="16"/>
      <c r="G20" s="16"/>
      <c r="H20" s="18"/>
      <c r="I20" s="18"/>
      <c r="J20" s="18"/>
      <c r="K20" s="18"/>
      <c r="L20" s="18"/>
      <c r="M20" s="18"/>
      <c r="N20" s="18"/>
      <c r="O20" s="18"/>
      <c r="P20" s="18"/>
      <c r="Q20" s="18"/>
      <c r="R20" s="18"/>
      <c r="S20" s="19"/>
      <c r="T20" s="19"/>
      <c r="U20" s="19"/>
    </row>
    <row r="21" s="19" customFormat="1" ht="16.5" customHeight="1">
      <c r="A21" s="25">
        <v>1</v>
      </c>
      <c r="B21" s="24">
        <v>2</v>
      </c>
      <c r="C21" s="25">
        <v>3</v>
      </c>
      <c r="D21" s="16"/>
      <c r="E21" s="16"/>
      <c r="F21" s="16"/>
      <c r="G21" s="16"/>
      <c r="H21" s="18"/>
      <c r="I21" s="18"/>
      <c r="J21" s="18"/>
      <c r="K21" s="18"/>
      <c r="L21" s="18"/>
      <c r="M21" s="18"/>
      <c r="N21" s="18"/>
      <c r="O21" s="18"/>
      <c r="P21" s="18"/>
      <c r="Q21" s="18"/>
      <c r="R21" s="18"/>
      <c r="S21" s="19"/>
      <c r="T21" s="19"/>
      <c r="U21" s="19"/>
    </row>
    <row r="22" s="19" customFormat="1" ht="120">
      <c r="A22" s="26" t="s">
        <v>15</v>
      </c>
      <c r="B22" s="83" t="s">
        <v>140</v>
      </c>
      <c r="C22" s="84" t="s">
        <v>141</v>
      </c>
      <c r="D22" s="16"/>
      <c r="E22" s="16"/>
      <c r="F22" s="18"/>
      <c r="G22" s="18"/>
      <c r="H22" s="18"/>
      <c r="I22" s="18"/>
      <c r="J22" s="18"/>
      <c r="K22" s="18"/>
      <c r="L22" s="18"/>
      <c r="M22" s="18"/>
      <c r="N22" s="18"/>
      <c r="O22" s="18"/>
      <c r="P22" s="18"/>
      <c r="Q22" s="19"/>
      <c r="R22" s="19"/>
      <c r="S22" s="19"/>
      <c r="T22" s="19"/>
      <c r="U22" s="19"/>
    </row>
    <row r="23" ht="120">
      <c r="A23" s="26" t="s">
        <v>18</v>
      </c>
      <c r="B23" s="29" t="s">
        <v>142</v>
      </c>
      <c r="C23" s="85" t="s">
        <v>143</v>
      </c>
      <c r="D23" s="1"/>
      <c r="E23" s="1"/>
      <c r="F23" s="1"/>
      <c r="G23" s="1"/>
      <c r="H23" s="1"/>
      <c r="I23" s="1"/>
      <c r="J23" s="1"/>
      <c r="K23" s="1"/>
      <c r="L23" s="1"/>
      <c r="M23" s="1"/>
      <c r="N23" s="1"/>
      <c r="O23" s="1"/>
      <c r="P23" s="1"/>
      <c r="Q23" s="1"/>
      <c r="R23" s="1"/>
      <c r="S23" s="1"/>
      <c r="T23" s="1"/>
      <c r="U23" s="1"/>
    </row>
    <row r="24" ht="60">
      <c r="A24" s="26" t="s">
        <v>21</v>
      </c>
      <c r="B24" s="29" t="s">
        <v>144</v>
      </c>
      <c r="C24" s="85" t="s">
        <v>145</v>
      </c>
      <c r="D24" s="1" t="s">
        <v>146</v>
      </c>
      <c r="E24" s="1"/>
      <c r="F24" s="1"/>
      <c r="G24" s="1"/>
      <c r="H24" s="1"/>
      <c r="I24" s="1"/>
      <c r="J24" s="1"/>
      <c r="K24" s="1"/>
      <c r="L24" s="1"/>
      <c r="M24" s="1"/>
      <c r="N24" s="1"/>
      <c r="O24" s="1"/>
      <c r="P24" s="1"/>
      <c r="Q24" s="1"/>
      <c r="R24" s="1"/>
      <c r="S24" s="1"/>
      <c r="T24" s="1"/>
      <c r="U24" s="1"/>
    </row>
    <row r="25" ht="63" customHeight="1">
      <c r="A25" s="26" t="s">
        <v>24</v>
      </c>
      <c r="B25" s="29" t="s">
        <v>147</v>
      </c>
      <c r="C25" s="86" t="s">
        <v>148</v>
      </c>
      <c r="D25" s="1"/>
      <c r="E25" s="1"/>
      <c r="F25" s="1"/>
      <c r="G25" s="1"/>
      <c r="H25" s="1"/>
      <c r="I25" s="1"/>
      <c r="J25" s="1"/>
      <c r="K25" s="1"/>
      <c r="L25" s="1"/>
      <c r="M25" s="1"/>
      <c r="N25" s="1"/>
      <c r="O25" s="1"/>
      <c r="P25" s="1"/>
      <c r="Q25" s="1"/>
      <c r="R25" s="1"/>
      <c r="S25" s="1"/>
      <c r="T25" s="1"/>
      <c r="U25" s="1"/>
    </row>
    <row r="26" ht="63" customHeight="1">
      <c r="A26" s="26" t="s">
        <v>27</v>
      </c>
      <c r="B26" s="29" t="s">
        <v>149</v>
      </c>
      <c r="C26" s="87" t="s">
        <v>150</v>
      </c>
      <c r="D26" s="1"/>
      <c r="E26" s="1"/>
      <c r="F26" s="1"/>
      <c r="G26" s="1"/>
      <c r="H26" s="1"/>
      <c r="I26" s="1"/>
      <c r="J26" s="1"/>
      <c r="K26" s="1"/>
      <c r="L26" s="1"/>
      <c r="M26" s="1"/>
      <c r="N26" s="1"/>
      <c r="O26" s="1"/>
      <c r="P26" s="1"/>
      <c r="Q26" s="1"/>
      <c r="R26" s="1"/>
      <c r="S26" s="1"/>
      <c r="T26" s="1"/>
      <c r="U26" s="1"/>
    </row>
    <row r="27" ht="90">
      <c r="A27" s="26" t="s">
        <v>30</v>
      </c>
      <c r="B27" s="29" t="s">
        <v>151</v>
      </c>
      <c r="C27" s="28" t="s">
        <v>152</v>
      </c>
      <c r="D27" s="1"/>
      <c r="E27" s="1"/>
      <c r="F27" s="1"/>
      <c r="G27" s="1"/>
      <c r="H27" s="1"/>
      <c r="I27" s="1"/>
      <c r="J27" s="1"/>
      <c r="K27" s="1"/>
      <c r="L27" s="1"/>
      <c r="M27" s="1"/>
      <c r="N27" s="1"/>
      <c r="O27" s="1"/>
      <c r="P27" s="1"/>
      <c r="Q27" s="1"/>
      <c r="R27" s="1"/>
      <c r="S27" s="1"/>
      <c r="T27" s="1"/>
      <c r="U27" s="1"/>
    </row>
    <row r="28" ht="42.75" customHeight="1">
      <c r="A28" s="26" t="s">
        <v>33</v>
      </c>
      <c r="B28" s="29" t="s">
        <v>153</v>
      </c>
      <c r="C28" s="27">
        <v>2024</v>
      </c>
      <c r="D28" s="1"/>
      <c r="E28" s="1"/>
      <c r="F28" s="1"/>
      <c r="G28" s="1"/>
      <c r="H28" s="1"/>
      <c r="I28" s="1"/>
      <c r="J28" s="1"/>
      <c r="K28" s="1"/>
      <c r="L28" s="1"/>
      <c r="M28" s="1"/>
      <c r="N28" s="1"/>
      <c r="O28" s="1"/>
      <c r="P28" s="1"/>
      <c r="Q28" s="1"/>
      <c r="R28" s="1"/>
      <c r="S28" s="1"/>
      <c r="T28" s="1"/>
      <c r="U28" s="1"/>
    </row>
    <row r="29" ht="42.75" customHeight="1">
      <c r="A29" s="26" t="s">
        <v>35</v>
      </c>
      <c r="B29" s="23" t="s">
        <v>154</v>
      </c>
      <c r="C29" s="27">
        <v>2025</v>
      </c>
      <c r="D29" s="1"/>
      <c r="E29" s="1"/>
      <c r="F29" s="1"/>
      <c r="G29" s="1"/>
      <c r="H29" s="1"/>
      <c r="I29" s="1"/>
      <c r="J29" s="1"/>
      <c r="K29" s="1"/>
      <c r="L29" s="1"/>
      <c r="M29" s="1"/>
      <c r="N29" s="1"/>
      <c r="O29" s="1"/>
      <c r="P29" s="1"/>
      <c r="Q29" s="1"/>
      <c r="R29" s="1"/>
      <c r="S29" s="1"/>
      <c r="T29" s="1"/>
      <c r="U29" s="1"/>
    </row>
    <row r="30" ht="42.75" customHeight="1">
      <c r="A30" s="26" t="s">
        <v>37</v>
      </c>
      <c r="B30" s="23" t="s">
        <v>155</v>
      </c>
      <c r="C30" s="23" t="s">
        <v>156</v>
      </c>
      <c r="D30" s="1"/>
      <c r="E30" s="1"/>
      <c r="F30" s="1"/>
      <c r="G30" s="1"/>
      <c r="H30" s="1"/>
      <c r="I30" s="1"/>
      <c r="J30" s="1"/>
      <c r="K30" s="1"/>
      <c r="L30" s="1"/>
      <c r="M30" s="1"/>
      <c r="N30" s="1"/>
      <c r="O30" s="1"/>
      <c r="P30" s="1"/>
      <c r="Q30" s="1"/>
      <c r="R30" s="1"/>
      <c r="S30" s="1"/>
      <c r="T30" s="1"/>
      <c r="U30" s="1"/>
    </row>
    <row r="31">
      <c r="A31" s="1"/>
      <c r="B31" s="1"/>
      <c r="C31" s="1"/>
      <c r="D31" s="1"/>
      <c r="E31" s="1"/>
      <c r="F31" s="1"/>
      <c r="G31" s="1"/>
      <c r="H31" s="1"/>
      <c r="I31" s="1"/>
      <c r="J31" s="1"/>
      <c r="K31" s="1"/>
      <c r="L31" s="1"/>
      <c r="M31" s="1"/>
      <c r="N31" s="1"/>
      <c r="O31" s="1"/>
      <c r="P31" s="1"/>
      <c r="Q31" s="1"/>
      <c r="R31" s="1"/>
      <c r="S31" s="1"/>
      <c r="T31" s="1"/>
      <c r="U31" s="1"/>
    </row>
    <row r="32">
      <c r="A32" s="1"/>
      <c r="B32" s="1"/>
      <c r="C32" s="1"/>
      <c r="D32" s="1"/>
      <c r="E32" s="1"/>
      <c r="F32" s="1"/>
      <c r="G32" s="1"/>
      <c r="H32" s="1"/>
      <c r="I32" s="1"/>
      <c r="J32" s="1"/>
      <c r="K32" s="1"/>
      <c r="L32" s="1"/>
      <c r="M32" s="1"/>
      <c r="N32" s="1"/>
      <c r="O32" s="1"/>
      <c r="P32" s="1"/>
      <c r="Q32" s="1"/>
      <c r="R32" s="1"/>
      <c r="S32" s="1"/>
      <c r="T32" s="1"/>
      <c r="U32" s="1"/>
    </row>
    <row r="33">
      <c r="A33" s="1"/>
      <c r="B33" s="1"/>
      <c r="C33" s="1"/>
      <c r="D33" s="1"/>
      <c r="E33" s="1"/>
      <c r="F33" s="1"/>
      <c r="G33" s="1"/>
      <c r="H33" s="1"/>
      <c r="I33" s="1"/>
      <c r="J33" s="1"/>
      <c r="K33" s="1"/>
      <c r="L33" s="1"/>
      <c r="M33" s="1"/>
      <c r="N33" s="1"/>
      <c r="O33" s="1"/>
      <c r="P33" s="1"/>
      <c r="Q33" s="1"/>
      <c r="R33" s="1"/>
      <c r="S33" s="1"/>
      <c r="T33" s="1"/>
      <c r="U33" s="1"/>
    </row>
    <row r="34">
      <c r="A34" s="1"/>
      <c r="B34" s="1"/>
      <c r="C34" s="1"/>
      <c r="D34" s="1"/>
      <c r="E34" s="1"/>
      <c r="F34" s="1"/>
      <c r="G34" s="1"/>
      <c r="H34" s="1"/>
      <c r="I34" s="1"/>
      <c r="J34" s="1"/>
      <c r="K34" s="1"/>
      <c r="L34" s="1"/>
      <c r="M34" s="1"/>
      <c r="N34" s="1"/>
      <c r="O34" s="1"/>
      <c r="P34" s="1"/>
      <c r="Q34" s="1"/>
      <c r="R34" s="1"/>
      <c r="S34" s="1"/>
      <c r="T34" s="1"/>
      <c r="U34" s="1"/>
    </row>
    <row r="35">
      <c r="A35" s="1"/>
      <c r="B35" s="1"/>
      <c r="C35" s="1"/>
      <c r="D35" s="1"/>
      <c r="E35" s="1"/>
      <c r="F35" s="1"/>
      <c r="G35" s="1"/>
      <c r="H35" s="1"/>
      <c r="I35" s="1"/>
      <c r="J35" s="1"/>
      <c r="K35" s="1"/>
      <c r="L35" s="1"/>
      <c r="M35" s="1"/>
      <c r="N35" s="1"/>
      <c r="O35" s="1"/>
      <c r="P35" s="1"/>
      <c r="Q35" s="1"/>
      <c r="R35" s="1"/>
      <c r="S35" s="1"/>
      <c r="T35" s="1"/>
      <c r="U35" s="1"/>
    </row>
    <row r="36">
      <c r="A36" s="1"/>
      <c r="B36" s="1"/>
      <c r="C36" s="1"/>
      <c r="D36" s="1"/>
      <c r="E36" s="1"/>
      <c r="F36" s="1"/>
      <c r="G36" s="1"/>
      <c r="H36" s="1"/>
      <c r="I36" s="1"/>
      <c r="J36" s="1"/>
      <c r="K36" s="1"/>
      <c r="L36" s="1"/>
      <c r="M36" s="1"/>
      <c r="N36" s="1"/>
      <c r="O36" s="1"/>
      <c r="P36" s="1"/>
      <c r="Q36" s="1"/>
      <c r="R36" s="1"/>
      <c r="S36" s="1"/>
      <c r="T36" s="1"/>
      <c r="U36" s="1"/>
    </row>
    <row r="37">
      <c r="A37" s="1"/>
      <c r="B37" s="1"/>
      <c r="C37" s="1"/>
      <c r="D37" s="1"/>
      <c r="E37" s="1"/>
      <c r="F37" s="1"/>
      <c r="G37" s="1"/>
      <c r="H37" s="1"/>
      <c r="I37" s="1"/>
      <c r="J37" s="1"/>
      <c r="K37" s="1"/>
      <c r="L37" s="1"/>
      <c r="M37" s="1"/>
      <c r="N37" s="1"/>
      <c r="O37" s="1"/>
      <c r="P37" s="1"/>
      <c r="Q37" s="1"/>
      <c r="R37" s="1"/>
      <c r="S37" s="1"/>
      <c r="T37" s="1"/>
      <c r="U37" s="1"/>
    </row>
    <row r="38">
      <c r="A38" s="1"/>
      <c r="B38" s="1"/>
      <c r="C38" s="1"/>
      <c r="D38" s="1"/>
      <c r="E38" s="1"/>
      <c r="F38" s="1"/>
      <c r="G38" s="1"/>
      <c r="H38" s="1"/>
      <c r="I38" s="1"/>
      <c r="J38" s="1"/>
      <c r="K38" s="1"/>
      <c r="L38" s="1"/>
      <c r="M38" s="1"/>
      <c r="N38" s="1"/>
      <c r="O38" s="1"/>
      <c r="P38" s="1"/>
      <c r="Q38" s="1"/>
      <c r="R38" s="1"/>
      <c r="S38" s="1"/>
      <c r="T38" s="1"/>
      <c r="U38" s="1"/>
    </row>
    <row r="39">
      <c r="A39" s="1"/>
      <c r="B39" s="1"/>
      <c r="C39" s="1"/>
      <c r="D39" s="1"/>
      <c r="E39" s="1"/>
      <c r="F39" s="1"/>
      <c r="G39" s="1"/>
      <c r="H39" s="1"/>
      <c r="I39" s="1"/>
      <c r="J39" s="1"/>
      <c r="K39" s="1"/>
      <c r="L39" s="1"/>
      <c r="M39" s="1"/>
      <c r="N39" s="1"/>
      <c r="O39" s="1"/>
      <c r="P39" s="1"/>
      <c r="Q39" s="1"/>
      <c r="R39" s="1"/>
      <c r="S39" s="1"/>
      <c r="T39" s="1"/>
      <c r="U39" s="1"/>
    </row>
    <row r="40">
      <c r="A40" s="1"/>
      <c r="B40" s="1"/>
      <c r="C40" s="1"/>
      <c r="D40" s="1"/>
      <c r="E40" s="1"/>
      <c r="F40" s="1"/>
      <c r="G40" s="1"/>
      <c r="H40" s="1"/>
      <c r="I40" s="1"/>
      <c r="J40" s="1"/>
      <c r="K40" s="1"/>
      <c r="L40" s="1"/>
      <c r="M40" s="1"/>
      <c r="N40" s="1"/>
      <c r="O40" s="1"/>
      <c r="P40" s="1"/>
      <c r="Q40" s="1"/>
      <c r="R40" s="1"/>
      <c r="S40" s="1"/>
      <c r="T40" s="1"/>
      <c r="U40" s="1"/>
    </row>
    <row r="41">
      <c r="A41" s="1"/>
      <c r="B41" s="1"/>
      <c r="C41" s="1"/>
      <c r="D41" s="1"/>
      <c r="E41" s="1"/>
      <c r="F41" s="1"/>
      <c r="G41" s="1"/>
      <c r="H41" s="1"/>
      <c r="I41" s="1"/>
      <c r="J41" s="1"/>
      <c r="K41" s="1"/>
      <c r="L41" s="1"/>
      <c r="M41" s="1"/>
      <c r="N41" s="1"/>
      <c r="O41" s="1"/>
      <c r="P41" s="1"/>
      <c r="Q41" s="1"/>
      <c r="R41" s="1"/>
      <c r="S41" s="1"/>
      <c r="T41" s="1"/>
      <c r="U41" s="1"/>
    </row>
    <row r="42">
      <c r="A42" s="1"/>
      <c r="B42" s="1"/>
      <c r="C42" s="1"/>
      <c r="D42" s="1"/>
      <c r="E42" s="1"/>
      <c r="F42" s="1"/>
      <c r="G42" s="1"/>
      <c r="H42" s="1"/>
      <c r="I42" s="1"/>
      <c r="J42" s="1"/>
      <c r="K42" s="1"/>
      <c r="L42" s="1"/>
      <c r="M42" s="1"/>
      <c r="N42" s="1"/>
      <c r="O42" s="1"/>
      <c r="P42" s="1"/>
      <c r="Q42" s="1"/>
      <c r="R42" s="1"/>
      <c r="S42" s="1"/>
      <c r="T42" s="1"/>
      <c r="U42" s="1"/>
    </row>
    <row r="43">
      <c r="A43" s="1"/>
      <c r="B43" s="1"/>
      <c r="C43" s="1"/>
      <c r="D43" s="1"/>
      <c r="E43" s="1"/>
      <c r="F43" s="1"/>
      <c r="G43" s="1"/>
      <c r="H43" s="1"/>
      <c r="I43" s="1"/>
      <c r="J43" s="1"/>
      <c r="K43" s="1"/>
      <c r="L43" s="1"/>
      <c r="M43" s="1"/>
      <c r="N43" s="1"/>
      <c r="O43" s="1"/>
      <c r="P43" s="1"/>
      <c r="Q43" s="1"/>
      <c r="R43" s="1"/>
      <c r="S43" s="1"/>
      <c r="T43" s="1"/>
      <c r="U43" s="1"/>
    </row>
    <row r="44">
      <c r="A44" s="1"/>
      <c r="B44" s="1"/>
      <c r="C44" s="1"/>
      <c r="D44" s="1"/>
      <c r="E44" s="1"/>
      <c r="F44" s="1"/>
      <c r="G44" s="1"/>
      <c r="H44" s="1"/>
      <c r="I44" s="1"/>
      <c r="J44" s="1"/>
      <c r="K44" s="1"/>
      <c r="L44" s="1"/>
      <c r="M44" s="1"/>
      <c r="N44" s="1"/>
      <c r="O44" s="1"/>
      <c r="P44" s="1"/>
      <c r="Q44" s="1"/>
      <c r="R44" s="1"/>
      <c r="S44" s="1"/>
      <c r="T44" s="1"/>
      <c r="U44" s="1"/>
    </row>
    <row r="45">
      <c r="A45" s="1"/>
      <c r="B45" s="1"/>
      <c r="C45" s="1"/>
      <c r="D45" s="1"/>
      <c r="E45" s="1"/>
      <c r="F45" s="1"/>
      <c r="G45" s="1"/>
      <c r="H45" s="1"/>
      <c r="I45" s="1"/>
      <c r="J45" s="1"/>
      <c r="K45" s="1"/>
      <c r="L45" s="1"/>
      <c r="M45" s="1"/>
      <c r="N45" s="1"/>
      <c r="O45" s="1"/>
      <c r="P45" s="1"/>
      <c r="Q45" s="1"/>
      <c r="R45" s="1"/>
      <c r="S45" s="1"/>
      <c r="T45" s="1"/>
      <c r="U45" s="1"/>
    </row>
    <row r="46">
      <c r="A46" s="1"/>
      <c r="B46" s="1"/>
      <c r="C46" s="1"/>
      <c r="D46" s="1"/>
      <c r="E46" s="1"/>
      <c r="F46" s="1"/>
      <c r="G46" s="1"/>
      <c r="H46" s="1"/>
      <c r="I46" s="1"/>
      <c r="J46" s="1"/>
      <c r="K46" s="1"/>
      <c r="L46" s="1"/>
      <c r="M46" s="1"/>
      <c r="N46" s="1"/>
      <c r="O46" s="1"/>
      <c r="P46" s="1"/>
      <c r="Q46" s="1"/>
      <c r="R46" s="1"/>
      <c r="S46" s="1"/>
      <c r="T46" s="1"/>
      <c r="U46" s="1"/>
    </row>
    <row r="47">
      <c r="A47" s="1"/>
      <c r="B47" s="1"/>
      <c r="C47" s="1"/>
      <c r="D47" s="1"/>
      <c r="E47" s="1"/>
      <c r="F47" s="1"/>
      <c r="G47" s="1"/>
      <c r="H47" s="1"/>
      <c r="I47" s="1"/>
      <c r="J47" s="1"/>
      <c r="K47" s="1"/>
      <c r="L47" s="1"/>
      <c r="M47" s="1"/>
      <c r="N47" s="1"/>
      <c r="O47" s="1"/>
      <c r="P47" s="1"/>
      <c r="Q47" s="1"/>
      <c r="R47" s="1"/>
      <c r="S47" s="1"/>
      <c r="T47" s="1"/>
      <c r="U47" s="1"/>
    </row>
    <row r="48">
      <c r="A48" s="1"/>
      <c r="B48" s="1"/>
      <c r="C48" s="1"/>
      <c r="D48" s="1"/>
      <c r="E48" s="1"/>
      <c r="F48" s="1"/>
      <c r="G48" s="1"/>
      <c r="H48" s="1"/>
      <c r="I48" s="1"/>
      <c r="J48" s="1"/>
      <c r="K48" s="1"/>
      <c r="L48" s="1"/>
      <c r="M48" s="1"/>
      <c r="N48" s="1"/>
      <c r="O48" s="1"/>
      <c r="P48" s="1"/>
      <c r="Q48" s="1"/>
      <c r="R48" s="1"/>
      <c r="S48" s="1"/>
      <c r="T48" s="1"/>
      <c r="U48" s="1"/>
    </row>
    <row r="49">
      <c r="A49" s="1"/>
      <c r="B49" s="1"/>
      <c r="C49" s="1"/>
      <c r="D49" s="1"/>
      <c r="E49" s="1"/>
      <c r="F49" s="1"/>
      <c r="G49" s="1"/>
      <c r="H49" s="1"/>
      <c r="I49" s="1"/>
      <c r="J49" s="1"/>
      <c r="K49" s="1"/>
      <c r="L49" s="1"/>
      <c r="M49" s="1"/>
      <c r="N49" s="1"/>
      <c r="O49" s="1"/>
      <c r="P49" s="1"/>
      <c r="Q49" s="1"/>
      <c r="R49" s="1"/>
      <c r="S49" s="1"/>
      <c r="T49" s="1"/>
      <c r="U49" s="1"/>
    </row>
    <row r="50">
      <c r="A50" s="1"/>
      <c r="B50" s="1"/>
      <c r="C50" s="1"/>
      <c r="D50" s="1"/>
      <c r="E50" s="1"/>
      <c r="F50" s="1"/>
      <c r="G50" s="1"/>
      <c r="H50" s="1"/>
      <c r="I50" s="1"/>
      <c r="J50" s="1"/>
      <c r="K50" s="1"/>
      <c r="L50" s="1"/>
      <c r="M50" s="1"/>
      <c r="N50" s="1"/>
      <c r="O50" s="1"/>
      <c r="P50" s="1"/>
      <c r="Q50" s="1"/>
      <c r="R50" s="1"/>
      <c r="S50" s="1"/>
      <c r="T50" s="1"/>
      <c r="U50" s="1"/>
    </row>
    <row r="51">
      <c r="A51" s="1"/>
      <c r="B51" s="1"/>
      <c r="C51" s="1"/>
      <c r="D51" s="1"/>
      <c r="E51" s="1"/>
      <c r="F51" s="1"/>
      <c r="G51" s="1"/>
      <c r="H51" s="1"/>
      <c r="I51" s="1"/>
      <c r="J51" s="1"/>
      <c r="K51" s="1"/>
      <c r="L51" s="1"/>
      <c r="M51" s="1"/>
      <c r="N51" s="1"/>
      <c r="O51" s="1"/>
      <c r="P51" s="1"/>
      <c r="Q51" s="1"/>
      <c r="R51" s="1"/>
      <c r="S51" s="1"/>
      <c r="T51" s="1"/>
      <c r="U51" s="1"/>
    </row>
    <row r="52">
      <c r="A52" s="1"/>
      <c r="B52" s="1"/>
      <c r="C52" s="1"/>
      <c r="D52" s="1"/>
      <c r="E52" s="1"/>
      <c r="F52" s="1"/>
      <c r="G52" s="1"/>
      <c r="H52" s="1"/>
      <c r="I52" s="1"/>
      <c r="J52" s="1"/>
      <c r="K52" s="1"/>
      <c r="L52" s="1"/>
      <c r="M52" s="1"/>
      <c r="N52" s="1"/>
      <c r="O52" s="1"/>
      <c r="P52" s="1"/>
      <c r="Q52" s="1"/>
      <c r="R52" s="1"/>
      <c r="S52" s="1"/>
      <c r="T52" s="1"/>
      <c r="U52" s="1"/>
    </row>
    <row r="53">
      <c r="A53" s="1"/>
      <c r="B53" s="1"/>
      <c r="C53" s="1"/>
      <c r="D53" s="1"/>
      <c r="E53" s="1"/>
      <c r="F53" s="1"/>
      <c r="G53" s="1"/>
      <c r="H53" s="1"/>
      <c r="I53" s="1"/>
      <c r="J53" s="1"/>
      <c r="K53" s="1"/>
      <c r="L53" s="1"/>
      <c r="M53" s="1"/>
      <c r="N53" s="1"/>
      <c r="O53" s="1"/>
      <c r="P53" s="1"/>
      <c r="Q53" s="1"/>
      <c r="R53" s="1"/>
      <c r="S53" s="1"/>
      <c r="T53" s="1"/>
      <c r="U53" s="1"/>
    </row>
    <row r="54">
      <c r="A54" s="1"/>
      <c r="B54" s="1"/>
      <c r="C54" s="1"/>
      <c r="D54" s="1"/>
      <c r="E54" s="1"/>
      <c r="F54" s="1"/>
      <c r="G54" s="1"/>
      <c r="H54" s="1"/>
      <c r="I54" s="1"/>
      <c r="J54" s="1"/>
      <c r="K54" s="1"/>
      <c r="L54" s="1"/>
      <c r="M54" s="1"/>
      <c r="N54" s="1"/>
      <c r="O54" s="1"/>
      <c r="P54" s="1"/>
      <c r="Q54" s="1"/>
      <c r="R54" s="1"/>
      <c r="S54" s="1"/>
      <c r="T54" s="1"/>
      <c r="U54" s="1"/>
    </row>
    <row r="55">
      <c r="A55" s="1"/>
      <c r="B55" s="1"/>
      <c r="C55" s="1"/>
      <c r="D55" s="1"/>
      <c r="E55" s="1"/>
      <c r="F55" s="1"/>
      <c r="G55" s="1"/>
      <c r="H55" s="1"/>
      <c r="I55" s="1"/>
      <c r="J55" s="1"/>
      <c r="K55" s="1"/>
      <c r="L55" s="1"/>
      <c r="M55" s="1"/>
      <c r="N55" s="1"/>
      <c r="O55" s="1"/>
      <c r="P55" s="1"/>
      <c r="Q55" s="1"/>
      <c r="R55" s="1"/>
      <c r="S55" s="1"/>
      <c r="T55" s="1"/>
      <c r="U55" s="1"/>
    </row>
    <row r="56">
      <c r="A56" s="1"/>
      <c r="B56" s="1"/>
      <c r="C56" s="1"/>
      <c r="D56" s="1"/>
      <c r="E56" s="1"/>
      <c r="F56" s="1"/>
      <c r="G56" s="1"/>
      <c r="H56" s="1"/>
      <c r="I56" s="1"/>
      <c r="J56" s="1"/>
      <c r="K56" s="1"/>
      <c r="L56" s="1"/>
      <c r="M56" s="1"/>
      <c r="N56" s="1"/>
      <c r="O56" s="1"/>
      <c r="P56" s="1"/>
      <c r="Q56" s="1"/>
      <c r="R56" s="1"/>
      <c r="S56" s="1"/>
      <c r="T56" s="1"/>
      <c r="U56" s="1"/>
    </row>
    <row r="57">
      <c r="A57" s="1"/>
      <c r="B57" s="1"/>
      <c r="C57" s="1"/>
      <c r="D57" s="1"/>
      <c r="E57" s="1"/>
      <c r="F57" s="1"/>
      <c r="G57" s="1"/>
      <c r="H57" s="1"/>
      <c r="I57" s="1"/>
      <c r="J57" s="1"/>
      <c r="K57" s="1"/>
      <c r="L57" s="1"/>
      <c r="M57" s="1"/>
      <c r="N57" s="1"/>
      <c r="O57" s="1"/>
      <c r="P57" s="1"/>
      <c r="Q57" s="1"/>
      <c r="R57" s="1"/>
      <c r="S57" s="1"/>
      <c r="T57" s="1"/>
      <c r="U57" s="1"/>
    </row>
    <row r="58">
      <c r="A58" s="1"/>
      <c r="B58" s="1"/>
      <c r="C58" s="1"/>
      <c r="D58" s="1"/>
      <c r="E58" s="1"/>
      <c r="F58" s="1"/>
      <c r="G58" s="1"/>
      <c r="H58" s="1"/>
      <c r="I58" s="1"/>
      <c r="J58" s="1"/>
      <c r="K58" s="1"/>
      <c r="L58" s="1"/>
      <c r="M58" s="1"/>
      <c r="N58" s="1"/>
      <c r="O58" s="1"/>
      <c r="P58" s="1"/>
      <c r="Q58" s="1"/>
      <c r="R58" s="1"/>
      <c r="S58" s="1"/>
      <c r="T58" s="1"/>
      <c r="U58" s="1"/>
    </row>
    <row r="59">
      <c r="A59" s="1"/>
      <c r="B59" s="1"/>
      <c r="C59" s="1"/>
      <c r="D59" s="1"/>
      <c r="E59" s="1"/>
      <c r="F59" s="1"/>
      <c r="G59" s="1"/>
      <c r="H59" s="1"/>
      <c r="I59" s="1"/>
      <c r="J59" s="1"/>
      <c r="K59" s="1"/>
      <c r="L59" s="1"/>
      <c r="M59" s="1"/>
      <c r="N59" s="1"/>
      <c r="O59" s="1"/>
      <c r="P59" s="1"/>
      <c r="Q59" s="1"/>
      <c r="R59" s="1"/>
      <c r="S59" s="1"/>
      <c r="T59" s="1"/>
      <c r="U59" s="1"/>
    </row>
    <row r="60">
      <c r="A60" s="1"/>
      <c r="B60" s="1"/>
      <c r="C60" s="1"/>
      <c r="D60" s="1"/>
      <c r="E60" s="1"/>
      <c r="F60" s="1"/>
      <c r="G60" s="1"/>
      <c r="H60" s="1"/>
      <c r="I60" s="1"/>
      <c r="J60" s="1"/>
      <c r="K60" s="1"/>
      <c r="L60" s="1"/>
      <c r="M60" s="1"/>
      <c r="N60" s="1"/>
      <c r="O60" s="1"/>
      <c r="P60" s="1"/>
      <c r="Q60" s="1"/>
      <c r="R60" s="1"/>
      <c r="S60" s="1"/>
      <c r="T60" s="1"/>
      <c r="U60" s="1"/>
    </row>
    <row r="61">
      <c r="A61" s="1"/>
      <c r="B61" s="1"/>
      <c r="C61" s="1"/>
      <c r="D61" s="1"/>
      <c r="E61" s="1"/>
      <c r="F61" s="1"/>
      <c r="G61" s="1"/>
      <c r="H61" s="1"/>
      <c r="I61" s="1"/>
      <c r="J61" s="1"/>
      <c r="K61" s="1"/>
      <c r="L61" s="1"/>
      <c r="M61" s="1"/>
      <c r="N61" s="1"/>
      <c r="O61" s="1"/>
      <c r="P61" s="1"/>
      <c r="Q61" s="1"/>
      <c r="R61" s="1"/>
      <c r="S61" s="1"/>
      <c r="T61" s="1"/>
      <c r="U61" s="1"/>
    </row>
    <row r="62">
      <c r="A62" s="1"/>
      <c r="B62" s="1"/>
      <c r="C62" s="1"/>
      <c r="D62" s="1"/>
      <c r="E62" s="1"/>
      <c r="F62" s="1"/>
      <c r="G62" s="1"/>
      <c r="H62" s="1"/>
      <c r="I62" s="1"/>
      <c r="J62" s="1"/>
      <c r="K62" s="1"/>
      <c r="L62" s="1"/>
      <c r="M62" s="1"/>
      <c r="N62" s="1"/>
      <c r="O62" s="1"/>
      <c r="P62" s="1"/>
      <c r="Q62" s="1"/>
      <c r="R62" s="1"/>
      <c r="S62" s="1"/>
      <c r="T62" s="1"/>
      <c r="U62" s="1"/>
    </row>
    <row r="63">
      <c r="A63" s="1"/>
      <c r="B63" s="1"/>
      <c r="C63" s="1"/>
      <c r="D63" s="1"/>
      <c r="E63" s="1"/>
      <c r="F63" s="1"/>
      <c r="G63" s="1"/>
      <c r="H63" s="1"/>
      <c r="I63" s="1"/>
      <c r="J63" s="1"/>
      <c r="K63" s="1"/>
      <c r="L63" s="1"/>
      <c r="M63" s="1"/>
      <c r="N63" s="1"/>
      <c r="O63" s="1"/>
      <c r="P63" s="1"/>
      <c r="Q63" s="1"/>
      <c r="R63" s="1"/>
      <c r="S63" s="1"/>
      <c r="T63" s="1"/>
      <c r="U63" s="1"/>
    </row>
    <row r="64">
      <c r="A64" s="1"/>
      <c r="B64" s="1"/>
      <c r="C64" s="1"/>
      <c r="D64" s="1"/>
      <c r="E64" s="1"/>
      <c r="F64" s="1"/>
      <c r="G64" s="1"/>
      <c r="H64" s="1"/>
      <c r="I64" s="1"/>
      <c r="J64" s="1"/>
      <c r="K64" s="1"/>
      <c r="L64" s="1"/>
      <c r="M64" s="1"/>
      <c r="N64" s="1"/>
      <c r="O64" s="1"/>
      <c r="P64" s="1"/>
      <c r="Q64" s="1"/>
      <c r="R64" s="1"/>
      <c r="S64" s="1"/>
      <c r="T64" s="1"/>
      <c r="U64" s="1"/>
    </row>
    <row r="65">
      <c r="A65" s="1"/>
      <c r="B65" s="1"/>
      <c r="C65" s="1"/>
      <c r="D65" s="1"/>
      <c r="E65" s="1"/>
      <c r="F65" s="1"/>
      <c r="G65" s="1"/>
      <c r="H65" s="1"/>
      <c r="I65" s="1"/>
      <c r="J65" s="1"/>
      <c r="K65" s="1"/>
      <c r="L65" s="1"/>
      <c r="M65" s="1"/>
      <c r="N65" s="1"/>
      <c r="O65" s="1"/>
      <c r="P65" s="1"/>
      <c r="Q65" s="1"/>
      <c r="R65" s="1"/>
      <c r="S65" s="1"/>
      <c r="T65" s="1"/>
      <c r="U65" s="1"/>
    </row>
    <row r="66">
      <c r="A66" s="1"/>
      <c r="B66" s="1"/>
      <c r="C66" s="1"/>
      <c r="D66" s="1"/>
      <c r="E66" s="1"/>
      <c r="F66" s="1"/>
      <c r="G66" s="1"/>
      <c r="H66" s="1"/>
      <c r="I66" s="1"/>
      <c r="J66" s="1"/>
      <c r="K66" s="1"/>
      <c r="L66" s="1"/>
      <c r="M66" s="1"/>
      <c r="N66" s="1"/>
      <c r="O66" s="1"/>
      <c r="P66" s="1"/>
      <c r="Q66" s="1"/>
      <c r="R66" s="1"/>
      <c r="S66" s="1"/>
      <c r="T66" s="1"/>
      <c r="U66" s="1"/>
    </row>
    <row r="67">
      <c r="A67" s="1"/>
      <c r="B67" s="1"/>
      <c r="C67" s="1"/>
      <c r="D67" s="1"/>
      <c r="E67" s="1"/>
      <c r="F67" s="1"/>
      <c r="G67" s="1"/>
      <c r="H67" s="1"/>
      <c r="I67" s="1"/>
      <c r="J67" s="1"/>
      <c r="K67" s="1"/>
      <c r="L67" s="1"/>
      <c r="M67" s="1"/>
      <c r="N67" s="1"/>
      <c r="O67" s="1"/>
      <c r="P67" s="1"/>
      <c r="Q67" s="1"/>
      <c r="R67" s="1"/>
      <c r="S67" s="1"/>
      <c r="T67" s="1"/>
      <c r="U67" s="1"/>
    </row>
    <row r="68">
      <c r="A68" s="1"/>
      <c r="B68" s="1"/>
      <c r="C68" s="1"/>
      <c r="D68" s="1"/>
      <c r="E68" s="1"/>
      <c r="F68" s="1"/>
      <c r="G68" s="1"/>
      <c r="H68" s="1"/>
      <c r="I68" s="1"/>
      <c r="J68" s="1"/>
      <c r="K68" s="1"/>
      <c r="L68" s="1"/>
      <c r="M68" s="1"/>
      <c r="N68" s="1"/>
      <c r="O68" s="1"/>
      <c r="P68" s="1"/>
      <c r="Q68" s="1"/>
      <c r="R68" s="1"/>
      <c r="S68" s="1"/>
      <c r="T68" s="1"/>
      <c r="U68" s="1"/>
    </row>
    <row r="69">
      <c r="A69" s="1"/>
      <c r="B69" s="1"/>
      <c r="C69" s="1"/>
      <c r="D69" s="1"/>
      <c r="E69" s="1"/>
      <c r="F69" s="1"/>
      <c r="G69" s="1"/>
      <c r="H69" s="1"/>
      <c r="I69" s="1"/>
      <c r="J69" s="1"/>
      <c r="K69" s="1"/>
      <c r="L69" s="1"/>
      <c r="M69" s="1"/>
      <c r="N69" s="1"/>
      <c r="O69" s="1"/>
      <c r="P69" s="1"/>
      <c r="Q69" s="1"/>
      <c r="R69" s="1"/>
      <c r="S69" s="1"/>
      <c r="T69" s="1"/>
      <c r="U69" s="1"/>
    </row>
    <row r="70">
      <c r="A70" s="1"/>
      <c r="B70" s="1"/>
      <c r="C70" s="1"/>
      <c r="D70" s="1"/>
      <c r="E70" s="1"/>
      <c r="F70" s="1"/>
      <c r="G70" s="1"/>
      <c r="H70" s="1"/>
      <c r="I70" s="1"/>
      <c r="J70" s="1"/>
      <c r="K70" s="1"/>
      <c r="L70" s="1"/>
      <c r="M70" s="1"/>
      <c r="N70" s="1"/>
      <c r="O70" s="1"/>
      <c r="P70" s="1"/>
      <c r="Q70" s="1"/>
      <c r="R70" s="1"/>
      <c r="S70" s="1"/>
      <c r="T70" s="1"/>
      <c r="U70" s="1"/>
    </row>
    <row r="71">
      <c r="A71" s="1"/>
      <c r="B71" s="1"/>
      <c r="C71" s="1"/>
      <c r="D71" s="1"/>
      <c r="E71" s="1"/>
      <c r="F71" s="1"/>
      <c r="G71" s="1"/>
      <c r="H71" s="1"/>
      <c r="I71" s="1"/>
      <c r="J71" s="1"/>
      <c r="K71" s="1"/>
      <c r="L71" s="1"/>
      <c r="M71" s="1"/>
      <c r="N71" s="1"/>
      <c r="O71" s="1"/>
      <c r="P71" s="1"/>
      <c r="Q71" s="1"/>
      <c r="R71" s="1"/>
      <c r="S71" s="1"/>
      <c r="T71" s="1"/>
      <c r="U71" s="1"/>
    </row>
    <row r="72">
      <c r="A72" s="1"/>
      <c r="B72" s="1"/>
      <c r="C72" s="1"/>
      <c r="D72" s="1"/>
      <c r="E72" s="1"/>
      <c r="F72" s="1"/>
      <c r="G72" s="1"/>
      <c r="H72" s="1"/>
      <c r="I72" s="1"/>
      <c r="J72" s="1"/>
      <c r="K72" s="1"/>
      <c r="L72" s="1"/>
      <c r="M72" s="1"/>
      <c r="N72" s="1"/>
      <c r="O72" s="1"/>
      <c r="P72" s="1"/>
      <c r="Q72" s="1"/>
      <c r="R72" s="1"/>
      <c r="S72" s="1"/>
      <c r="T72" s="1"/>
      <c r="U72" s="1"/>
    </row>
    <row r="73">
      <c r="A73" s="1"/>
      <c r="B73" s="1"/>
      <c r="C73" s="1"/>
      <c r="D73" s="1"/>
      <c r="E73" s="1"/>
      <c r="F73" s="1"/>
      <c r="G73" s="1"/>
      <c r="H73" s="1"/>
      <c r="I73" s="1"/>
      <c r="J73" s="1"/>
      <c r="K73" s="1"/>
      <c r="L73" s="1"/>
      <c r="M73" s="1"/>
      <c r="N73" s="1"/>
      <c r="O73" s="1"/>
      <c r="P73" s="1"/>
      <c r="Q73" s="1"/>
      <c r="R73" s="1"/>
      <c r="S73" s="1"/>
      <c r="T73" s="1"/>
      <c r="U73" s="1"/>
    </row>
    <row r="74">
      <c r="A74" s="1"/>
      <c r="B74" s="1"/>
      <c r="C74" s="1"/>
      <c r="D74" s="1"/>
      <c r="E74" s="1"/>
      <c r="F74" s="1"/>
      <c r="G74" s="1"/>
      <c r="H74" s="1"/>
      <c r="I74" s="1"/>
      <c r="J74" s="1"/>
      <c r="K74" s="1"/>
      <c r="L74" s="1"/>
      <c r="M74" s="1"/>
      <c r="N74" s="1"/>
      <c r="O74" s="1"/>
      <c r="P74" s="1"/>
      <c r="Q74" s="1"/>
      <c r="R74" s="1"/>
      <c r="S74" s="1"/>
      <c r="T74" s="1"/>
      <c r="U74" s="1"/>
    </row>
    <row r="75">
      <c r="A75" s="1"/>
      <c r="B75" s="1"/>
      <c r="C75" s="1"/>
      <c r="D75" s="1"/>
      <c r="E75" s="1"/>
      <c r="F75" s="1"/>
      <c r="G75" s="1"/>
      <c r="H75" s="1"/>
      <c r="I75" s="1"/>
      <c r="J75" s="1"/>
      <c r="K75" s="1"/>
      <c r="L75" s="1"/>
      <c r="M75" s="1"/>
      <c r="N75" s="1"/>
      <c r="O75" s="1"/>
      <c r="P75" s="1"/>
      <c r="Q75" s="1"/>
      <c r="R75" s="1"/>
      <c r="S75" s="1"/>
      <c r="T75" s="1"/>
      <c r="U75" s="1"/>
    </row>
    <row r="76">
      <c r="A76" s="1"/>
      <c r="B76" s="1"/>
      <c r="C76" s="1"/>
      <c r="D76" s="1"/>
      <c r="E76" s="1"/>
      <c r="F76" s="1"/>
      <c r="G76" s="1"/>
      <c r="H76" s="1"/>
      <c r="I76" s="1"/>
      <c r="J76" s="1"/>
      <c r="K76" s="1"/>
      <c r="L76" s="1"/>
      <c r="M76" s="1"/>
      <c r="N76" s="1"/>
      <c r="O76" s="1"/>
      <c r="P76" s="1"/>
      <c r="Q76" s="1"/>
      <c r="R76" s="1"/>
      <c r="S76" s="1"/>
      <c r="T76" s="1"/>
      <c r="U76" s="1"/>
    </row>
    <row r="77">
      <c r="A77" s="1"/>
      <c r="B77" s="1"/>
      <c r="C77" s="1"/>
      <c r="D77" s="1"/>
      <c r="E77" s="1"/>
      <c r="F77" s="1"/>
      <c r="G77" s="1"/>
      <c r="H77" s="1"/>
      <c r="I77" s="1"/>
      <c r="J77" s="1"/>
      <c r="K77" s="1"/>
      <c r="L77" s="1"/>
      <c r="M77" s="1"/>
      <c r="N77" s="1"/>
      <c r="O77" s="1"/>
      <c r="P77" s="1"/>
      <c r="Q77" s="1"/>
      <c r="R77" s="1"/>
      <c r="S77" s="1"/>
      <c r="T77" s="1"/>
      <c r="U77" s="1"/>
    </row>
    <row r="78">
      <c r="A78" s="1"/>
      <c r="B78" s="1"/>
      <c r="C78" s="1"/>
      <c r="D78" s="1"/>
      <c r="E78" s="1"/>
      <c r="F78" s="1"/>
      <c r="G78" s="1"/>
      <c r="H78" s="1"/>
      <c r="I78" s="1"/>
      <c r="J78" s="1"/>
      <c r="K78" s="1"/>
      <c r="L78" s="1"/>
      <c r="M78" s="1"/>
      <c r="N78" s="1"/>
      <c r="O78" s="1"/>
      <c r="P78" s="1"/>
      <c r="Q78" s="1"/>
      <c r="R78" s="1"/>
      <c r="S78" s="1"/>
      <c r="T78" s="1"/>
      <c r="U78" s="1"/>
    </row>
    <row r="79">
      <c r="A79" s="1"/>
      <c r="B79" s="1"/>
      <c r="C79" s="1"/>
      <c r="D79" s="1"/>
      <c r="E79" s="1"/>
      <c r="F79" s="1"/>
      <c r="G79" s="1"/>
      <c r="H79" s="1"/>
      <c r="I79" s="1"/>
      <c r="J79" s="1"/>
      <c r="K79" s="1"/>
      <c r="L79" s="1"/>
      <c r="M79" s="1"/>
      <c r="N79" s="1"/>
      <c r="O79" s="1"/>
      <c r="P79" s="1"/>
      <c r="Q79" s="1"/>
      <c r="R79" s="1"/>
      <c r="S79" s="1"/>
      <c r="T79" s="1"/>
      <c r="U79" s="1"/>
    </row>
    <row r="80">
      <c r="A80" s="1"/>
      <c r="B80" s="1"/>
      <c r="C80" s="1"/>
      <c r="D80" s="1"/>
      <c r="E80" s="1"/>
      <c r="F80" s="1"/>
      <c r="G80" s="1"/>
      <c r="H80" s="1"/>
      <c r="I80" s="1"/>
      <c r="J80" s="1"/>
      <c r="K80" s="1"/>
      <c r="L80" s="1"/>
      <c r="M80" s="1"/>
      <c r="N80" s="1"/>
      <c r="O80" s="1"/>
      <c r="P80" s="1"/>
      <c r="Q80" s="1"/>
      <c r="R80" s="1"/>
      <c r="S80" s="1"/>
      <c r="T80" s="1"/>
      <c r="U80" s="1"/>
    </row>
    <row r="81">
      <c r="A81" s="1"/>
      <c r="B81" s="1"/>
      <c r="C81" s="1"/>
      <c r="D81" s="1"/>
      <c r="E81" s="1"/>
      <c r="F81" s="1"/>
      <c r="G81" s="1"/>
      <c r="H81" s="1"/>
      <c r="I81" s="1"/>
      <c r="J81" s="1"/>
      <c r="K81" s="1"/>
      <c r="L81" s="1"/>
      <c r="M81" s="1"/>
      <c r="N81" s="1"/>
      <c r="O81" s="1"/>
      <c r="P81" s="1"/>
      <c r="Q81" s="1"/>
      <c r="R81" s="1"/>
      <c r="S81" s="1"/>
      <c r="T81" s="1"/>
      <c r="U81" s="1"/>
    </row>
    <row r="82">
      <c r="A82" s="1"/>
      <c r="B82" s="1"/>
      <c r="C82" s="1"/>
      <c r="D82" s="1"/>
      <c r="E82" s="1"/>
      <c r="F82" s="1"/>
      <c r="G82" s="1"/>
      <c r="H82" s="1"/>
      <c r="I82" s="1"/>
      <c r="J82" s="1"/>
      <c r="K82" s="1"/>
      <c r="L82" s="1"/>
      <c r="M82" s="1"/>
      <c r="N82" s="1"/>
      <c r="O82" s="1"/>
      <c r="P82" s="1"/>
      <c r="Q82" s="1"/>
      <c r="R82" s="1"/>
      <c r="S82" s="1"/>
      <c r="T82" s="1"/>
      <c r="U82" s="1"/>
    </row>
    <row r="83">
      <c r="A83" s="1"/>
      <c r="B83" s="1"/>
      <c r="C83" s="1"/>
      <c r="D83" s="1"/>
      <c r="E83" s="1"/>
      <c r="F83" s="1"/>
      <c r="G83" s="1"/>
      <c r="H83" s="1"/>
      <c r="I83" s="1"/>
      <c r="J83" s="1"/>
      <c r="K83" s="1"/>
      <c r="L83" s="1"/>
      <c r="M83" s="1"/>
      <c r="N83" s="1"/>
      <c r="O83" s="1"/>
      <c r="P83" s="1"/>
      <c r="Q83" s="1"/>
      <c r="R83" s="1"/>
      <c r="S83" s="1"/>
      <c r="T83" s="1"/>
      <c r="U83" s="1"/>
    </row>
    <row r="84">
      <c r="A84" s="1"/>
      <c r="B84" s="1"/>
      <c r="C84" s="1"/>
      <c r="D84" s="1"/>
      <c r="E84" s="1"/>
      <c r="F84" s="1"/>
      <c r="G84" s="1"/>
      <c r="H84" s="1"/>
      <c r="I84" s="1"/>
      <c r="J84" s="1"/>
      <c r="K84" s="1"/>
      <c r="L84" s="1"/>
      <c r="M84" s="1"/>
      <c r="N84" s="1"/>
      <c r="O84" s="1"/>
      <c r="P84" s="1"/>
      <c r="Q84" s="1"/>
      <c r="R84" s="1"/>
      <c r="S84" s="1"/>
      <c r="T84" s="1"/>
      <c r="U84" s="1"/>
    </row>
    <row r="85">
      <c r="A85" s="1"/>
      <c r="B85" s="1"/>
      <c r="C85" s="1"/>
      <c r="D85" s="1"/>
      <c r="E85" s="1"/>
      <c r="F85" s="1"/>
      <c r="G85" s="1"/>
      <c r="H85" s="1"/>
      <c r="I85" s="1"/>
      <c r="J85" s="1"/>
      <c r="K85" s="1"/>
      <c r="L85" s="1"/>
      <c r="M85" s="1"/>
      <c r="N85" s="1"/>
      <c r="O85" s="1"/>
      <c r="P85" s="1"/>
      <c r="Q85" s="1"/>
      <c r="R85" s="1"/>
      <c r="S85" s="1"/>
      <c r="T85" s="1"/>
      <c r="U85" s="1"/>
    </row>
    <row r="86">
      <c r="A86" s="1"/>
      <c r="B86" s="1"/>
      <c r="C86" s="1"/>
      <c r="D86" s="1"/>
      <c r="E86" s="1"/>
      <c r="F86" s="1"/>
      <c r="G86" s="1"/>
      <c r="H86" s="1"/>
      <c r="I86" s="1"/>
      <c r="J86" s="1"/>
      <c r="K86" s="1"/>
      <c r="L86" s="1"/>
      <c r="M86" s="1"/>
      <c r="N86" s="1"/>
      <c r="O86" s="1"/>
      <c r="P86" s="1"/>
      <c r="Q86" s="1"/>
      <c r="R86" s="1"/>
      <c r="S86" s="1"/>
      <c r="T86" s="1"/>
      <c r="U86" s="1"/>
    </row>
    <row r="87">
      <c r="A87" s="1"/>
      <c r="B87" s="1"/>
      <c r="C87" s="1"/>
      <c r="D87" s="1"/>
      <c r="E87" s="1"/>
      <c r="F87" s="1"/>
      <c r="G87" s="1"/>
      <c r="H87" s="1"/>
      <c r="I87" s="1"/>
      <c r="J87" s="1"/>
      <c r="K87" s="1"/>
      <c r="L87" s="1"/>
      <c r="M87" s="1"/>
      <c r="N87" s="1"/>
      <c r="O87" s="1"/>
      <c r="P87" s="1"/>
      <c r="Q87" s="1"/>
      <c r="R87" s="1"/>
      <c r="S87" s="1"/>
      <c r="T87" s="1"/>
      <c r="U87" s="1"/>
    </row>
    <row r="88">
      <c r="A88" s="1"/>
      <c r="B88" s="1"/>
      <c r="C88" s="1"/>
      <c r="D88" s="1"/>
      <c r="E88" s="1"/>
      <c r="F88" s="1"/>
      <c r="G88" s="1"/>
      <c r="H88" s="1"/>
      <c r="I88" s="1"/>
      <c r="J88" s="1"/>
      <c r="K88" s="1"/>
      <c r="L88" s="1"/>
      <c r="M88" s="1"/>
      <c r="N88" s="1"/>
      <c r="O88" s="1"/>
      <c r="P88" s="1"/>
      <c r="Q88" s="1"/>
      <c r="R88" s="1"/>
      <c r="S88" s="1"/>
      <c r="T88" s="1"/>
      <c r="U88" s="1"/>
    </row>
    <row r="89">
      <c r="A89" s="1"/>
      <c r="B89" s="1"/>
      <c r="C89" s="1"/>
      <c r="D89" s="1"/>
      <c r="E89" s="1"/>
      <c r="F89" s="1"/>
      <c r="G89" s="1"/>
      <c r="H89" s="1"/>
      <c r="I89" s="1"/>
      <c r="J89" s="1"/>
      <c r="K89" s="1"/>
      <c r="L89" s="1"/>
      <c r="M89" s="1"/>
      <c r="N89" s="1"/>
      <c r="O89" s="1"/>
      <c r="P89" s="1"/>
      <c r="Q89" s="1"/>
      <c r="R89" s="1"/>
      <c r="S89" s="1"/>
      <c r="T89" s="1"/>
      <c r="U89" s="1"/>
    </row>
    <row r="90">
      <c r="A90" s="1"/>
      <c r="B90" s="1"/>
      <c r="C90" s="1"/>
      <c r="D90" s="1"/>
      <c r="E90" s="1"/>
      <c r="F90" s="1"/>
      <c r="G90" s="1"/>
      <c r="H90" s="1"/>
      <c r="I90" s="1"/>
      <c r="J90" s="1"/>
      <c r="K90" s="1"/>
      <c r="L90" s="1"/>
      <c r="M90" s="1"/>
      <c r="N90" s="1"/>
      <c r="O90" s="1"/>
      <c r="P90" s="1"/>
      <c r="Q90" s="1"/>
      <c r="R90" s="1"/>
      <c r="S90" s="1"/>
      <c r="T90" s="1"/>
      <c r="U90" s="1"/>
    </row>
    <row r="91">
      <c r="A91" s="1"/>
      <c r="B91" s="1"/>
      <c r="C91" s="1"/>
      <c r="D91" s="1"/>
      <c r="E91" s="1"/>
      <c r="F91" s="1"/>
      <c r="G91" s="1"/>
      <c r="H91" s="1"/>
      <c r="I91" s="1"/>
      <c r="J91" s="1"/>
      <c r="K91" s="1"/>
      <c r="L91" s="1"/>
      <c r="M91" s="1"/>
      <c r="N91" s="1"/>
      <c r="O91" s="1"/>
      <c r="P91" s="1"/>
      <c r="Q91" s="1"/>
      <c r="R91" s="1"/>
      <c r="S91" s="1"/>
      <c r="T91" s="1"/>
      <c r="U91" s="1"/>
    </row>
    <row r="92">
      <c r="A92" s="1"/>
      <c r="B92" s="1"/>
      <c r="C92" s="1"/>
      <c r="D92" s="1"/>
      <c r="E92" s="1"/>
      <c r="F92" s="1"/>
      <c r="G92" s="1"/>
      <c r="H92" s="1"/>
      <c r="I92" s="1"/>
      <c r="J92" s="1"/>
      <c r="K92" s="1"/>
      <c r="L92" s="1"/>
      <c r="M92" s="1"/>
      <c r="N92" s="1"/>
      <c r="O92" s="1"/>
      <c r="P92" s="1"/>
      <c r="Q92" s="1"/>
      <c r="R92" s="1"/>
      <c r="S92" s="1"/>
      <c r="T92" s="1"/>
      <c r="U92" s="1"/>
    </row>
    <row r="93">
      <c r="A93" s="1"/>
      <c r="B93" s="1"/>
      <c r="C93" s="1"/>
      <c r="D93" s="1"/>
      <c r="E93" s="1"/>
      <c r="F93" s="1"/>
      <c r="G93" s="1"/>
      <c r="H93" s="1"/>
      <c r="I93" s="1"/>
      <c r="J93" s="1"/>
      <c r="K93" s="1"/>
      <c r="L93" s="1"/>
      <c r="M93" s="1"/>
      <c r="N93" s="1"/>
      <c r="O93" s="1"/>
      <c r="P93" s="1"/>
      <c r="Q93" s="1"/>
      <c r="R93" s="1"/>
      <c r="S93" s="1"/>
      <c r="T93" s="1"/>
      <c r="U93" s="1"/>
    </row>
    <row r="94">
      <c r="A94" s="1"/>
      <c r="B94" s="1"/>
      <c r="C94" s="1"/>
      <c r="D94" s="1"/>
      <c r="E94" s="1"/>
      <c r="F94" s="1"/>
      <c r="G94" s="1"/>
      <c r="H94" s="1"/>
      <c r="I94" s="1"/>
      <c r="J94" s="1"/>
      <c r="K94" s="1"/>
      <c r="L94" s="1"/>
      <c r="M94" s="1"/>
      <c r="N94" s="1"/>
      <c r="O94" s="1"/>
      <c r="P94" s="1"/>
      <c r="Q94" s="1"/>
      <c r="R94" s="1"/>
      <c r="S94" s="1"/>
      <c r="T94" s="1"/>
      <c r="U94" s="1"/>
    </row>
    <row r="95">
      <c r="A95" s="1"/>
      <c r="B95" s="1"/>
      <c r="C95" s="1"/>
      <c r="D95" s="1"/>
      <c r="E95" s="1"/>
      <c r="F95" s="1"/>
      <c r="G95" s="1"/>
      <c r="H95" s="1"/>
      <c r="I95" s="1"/>
      <c r="J95" s="1"/>
      <c r="K95" s="1"/>
      <c r="L95" s="1"/>
      <c r="M95" s="1"/>
      <c r="N95" s="1"/>
      <c r="O95" s="1"/>
      <c r="P95" s="1"/>
      <c r="Q95" s="1"/>
      <c r="R95" s="1"/>
      <c r="S95" s="1"/>
      <c r="T95" s="1"/>
      <c r="U95" s="1"/>
    </row>
    <row r="96">
      <c r="A96" s="1"/>
      <c r="B96" s="1"/>
      <c r="C96" s="1"/>
      <c r="D96" s="1"/>
      <c r="E96" s="1"/>
      <c r="F96" s="1"/>
      <c r="G96" s="1"/>
      <c r="H96" s="1"/>
      <c r="I96" s="1"/>
      <c r="J96" s="1"/>
      <c r="K96" s="1"/>
      <c r="L96" s="1"/>
      <c r="M96" s="1"/>
      <c r="N96" s="1"/>
      <c r="O96" s="1"/>
      <c r="P96" s="1"/>
      <c r="Q96" s="1"/>
      <c r="R96" s="1"/>
      <c r="S96" s="1"/>
      <c r="T96" s="1"/>
      <c r="U96" s="1"/>
    </row>
    <row r="97">
      <c r="A97" s="1"/>
      <c r="B97" s="1"/>
      <c r="C97" s="1"/>
      <c r="D97" s="1"/>
      <c r="E97" s="1"/>
      <c r="F97" s="1"/>
      <c r="G97" s="1"/>
      <c r="H97" s="1"/>
      <c r="I97" s="1"/>
      <c r="J97" s="1"/>
      <c r="K97" s="1"/>
      <c r="L97" s="1"/>
      <c r="M97" s="1"/>
      <c r="N97" s="1"/>
      <c r="O97" s="1"/>
      <c r="P97" s="1"/>
      <c r="Q97" s="1"/>
      <c r="R97" s="1"/>
      <c r="S97" s="1"/>
      <c r="T97" s="1"/>
      <c r="U97" s="1"/>
    </row>
    <row r="98">
      <c r="A98" s="1"/>
      <c r="B98" s="1"/>
      <c r="C98" s="1"/>
      <c r="D98" s="1"/>
      <c r="E98" s="1"/>
      <c r="F98" s="1"/>
      <c r="G98" s="1"/>
      <c r="H98" s="1"/>
      <c r="I98" s="1"/>
      <c r="J98" s="1"/>
      <c r="K98" s="1"/>
      <c r="L98" s="1"/>
      <c r="M98" s="1"/>
      <c r="N98" s="1"/>
      <c r="O98" s="1"/>
      <c r="P98" s="1"/>
      <c r="Q98" s="1"/>
      <c r="R98" s="1"/>
      <c r="S98" s="1"/>
      <c r="T98" s="1"/>
      <c r="U98" s="1"/>
    </row>
    <row r="99">
      <c r="A99" s="1"/>
      <c r="B99" s="1"/>
      <c r="C99" s="1"/>
      <c r="D99" s="1"/>
      <c r="E99" s="1"/>
      <c r="F99" s="1"/>
      <c r="G99" s="1"/>
      <c r="H99" s="1"/>
      <c r="I99" s="1"/>
      <c r="J99" s="1"/>
      <c r="K99" s="1"/>
      <c r="L99" s="1"/>
      <c r="M99" s="1"/>
      <c r="N99" s="1"/>
      <c r="O99" s="1"/>
      <c r="P99" s="1"/>
      <c r="Q99" s="1"/>
      <c r="R99" s="1"/>
      <c r="S99" s="1"/>
      <c r="T99" s="1"/>
      <c r="U99" s="1"/>
    </row>
    <row r="100">
      <c r="A100" s="1"/>
      <c r="B100" s="1"/>
      <c r="C100" s="1"/>
      <c r="D100" s="1"/>
      <c r="E100" s="1"/>
      <c r="F100" s="1"/>
      <c r="G100" s="1"/>
      <c r="H100" s="1"/>
      <c r="I100" s="1"/>
      <c r="J100" s="1"/>
      <c r="K100" s="1"/>
      <c r="L100" s="1"/>
      <c r="M100" s="1"/>
      <c r="N100" s="1"/>
      <c r="O100" s="1"/>
      <c r="P100" s="1"/>
      <c r="Q100" s="1"/>
      <c r="R100" s="1"/>
      <c r="S100" s="1"/>
      <c r="T100" s="1"/>
      <c r="U100" s="1"/>
    </row>
    <row r="101">
      <c r="A101" s="1"/>
      <c r="B101" s="1"/>
      <c r="C101" s="1"/>
      <c r="D101" s="1"/>
      <c r="E101" s="1"/>
      <c r="F101" s="1"/>
      <c r="G101" s="1"/>
      <c r="H101" s="1"/>
      <c r="I101" s="1"/>
      <c r="J101" s="1"/>
      <c r="K101" s="1"/>
      <c r="L101" s="1"/>
      <c r="M101" s="1"/>
      <c r="N101" s="1"/>
      <c r="O101" s="1"/>
      <c r="P101" s="1"/>
      <c r="Q101" s="1"/>
      <c r="R101" s="1"/>
      <c r="S101" s="1"/>
      <c r="T101" s="1"/>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1"/>
      <c r="F122" s="1"/>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0" gridLines="0"/>
  <pageMargins left="0.70866141732283472" right="0.70866141732283472" top="0.74803149606299213" bottom="0.74803149606299213" header="0.31496062992125984" footer="0.31496062992125984"/>
  <pageSetup paperSize="8" scale="83" fitToWidth="1" fitToHeight="0"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E10" zoomScale="85" workbookViewId="0">
      <selection activeCell="A14" activeCellId="0" sqref="A14:Z14"/>
    </sheetView>
  </sheetViews>
  <sheetFormatPr defaultRowHeight="14.25"/>
  <cols>
    <col customWidth="1" min="1" max="1" width="17.7109375"/>
    <col customWidth="1" min="2" max="2" width="30.140625"/>
    <col customWidth="1" min="3" max="3" width="12.28515625"/>
    <col customWidth="1" min="4" max="5" width="15"/>
    <col customWidth="1" min="6" max="7" width="13.28515625"/>
    <col customWidth="1" min="8" max="8" width="12.28515625"/>
    <col customWidth="1" min="9" max="9" width="17.85546875"/>
    <col customWidth="1" min="10" max="10" width="16.7109375"/>
    <col customWidth="1" min="11" max="11" width="24.5703125"/>
    <col customWidth="1" min="12" max="12" width="30.85546875"/>
    <col customWidth="1" min="13" max="13" width="27.140625"/>
    <col customWidth="1" min="14" max="14" width="32.42578125"/>
    <col customWidth="1" min="15" max="15" width="13.28515625"/>
    <col customWidth="1" min="16" max="16" width="8.7109375"/>
    <col customWidth="1" min="17" max="17" width="12.7109375"/>
    <col customWidth="1" min="19" max="19" width="17"/>
    <col customWidth="1" min="20" max="21" width="12"/>
    <col customWidth="1" min="22" max="22" width="11"/>
    <col customWidth="1" min="23" max="25" width="17.7109375"/>
    <col customWidth="1" min="26" max="26" width="46.5703125"/>
    <col customWidth="1" min="27" max="28" width="12.28515625"/>
  </cols>
  <sheetData>
    <row r="1" ht="17.25">
      <c r="Z1" s="4" t="s">
        <v>0</v>
      </c>
    </row>
    <row r="2" ht="17.25">
      <c r="Z2" s="5" t="s">
        <v>1</v>
      </c>
    </row>
    <row r="3" ht="17.25">
      <c r="Z3" s="5" t="s">
        <v>2</v>
      </c>
    </row>
    <row r="4" ht="18.75" customHeight="1">
      <c r="A4" s="7" t="str">
        <f>'1. паспорт местоположение'!A5:C5</f>
        <v xml:space="preserve">Год раскрытия информации: 2025 год</v>
      </c>
      <c r="B4" s="7"/>
      <c r="C4" s="7"/>
      <c r="D4" s="7"/>
      <c r="E4" s="7"/>
      <c r="F4" s="7"/>
      <c r="G4" s="7"/>
      <c r="H4" s="7"/>
      <c r="I4" s="7"/>
      <c r="J4" s="7"/>
      <c r="K4" s="7"/>
      <c r="L4" s="7"/>
      <c r="M4" s="7"/>
      <c r="N4" s="7"/>
      <c r="O4" s="7"/>
      <c r="P4" s="7"/>
      <c r="Q4" s="7"/>
      <c r="R4" s="7"/>
      <c r="S4" s="7"/>
      <c r="T4" s="7"/>
      <c r="U4" s="7"/>
      <c r="V4" s="7"/>
      <c r="W4" s="7"/>
      <c r="X4" s="7"/>
      <c r="Y4" s="7"/>
      <c r="Z4" s="7"/>
    </row>
    <row r="6" ht="17.25">
      <c r="A6" s="12" t="s">
        <v>4</v>
      </c>
      <c r="B6" s="12"/>
      <c r="C6" s="12"/>
      <c r="D6" s="12"/>
      <c r="E6" s="12"/>
      <c r="F6" s="12"/>
      <c r="G6" s="12"/>
      <c r="H6" s="12"/>
      <c r="I6" s="12"/>
      <c r="J6" s="12"/>
      <c r="K6" s="12"/>
      <c r="L6" s="12"/>
      <c r="M6" s="12"/>
      <c r="N6" s="12"/>
      <c r="O6" s="12"/>
      <c r="P6" s="12"/>
      <c r="Q6" s="12"/>
      <c r="R6" s="12"/>
      <c r="S6" s="12"/>
      <c r="T6" s="12"/>
      <c r="U6" s="12"/>
      <c r="V6" s="12"/>
      <c r="W6" s="12"/>
      <c r="X6" s="12"/>
      <c r="Y6" s="12"/>
      <c r="Z6" s="12"/>
      <c r="AA6" s="11"/>
      <c r="AB6" s="11"/>
    </row>
    <row r="7" ht="17.25">
      <c r="A7" s="12"/>
      <c r="B7" s="12"/>
      <c r="C7" s="12"/>
      <c r="D7" s="12"/>
      <c r="E7" s="12"/>
      <c r="F7" s="12"/>
      <c r="G7" s="12"/>
      <c r="H7" s="12"/>
      <c r="I7" s="12"/>
      <c r="J7" s="12"/>
      <c r="K7" s="12"/>
      <c r="L7" s="12"/>
      <c r="M7" s="12"/>
      <c r="N7" s="12"/>
      <c r="O7" s="12"/>
      <c r="P7" s="12"/>
      <c r="Q7" s="12"/>
      <c r="R7" s="12"/>
      <c r="S7" s="12"/>
      <c r="T7" s="12"/>
      <c r="U7" s="12"/>
      <c r="V7" s="12"/>
      <c r="W7" s="12"/>
      <c r="X7" s="12"/>
      <c r="Y7" s="12"/>
      <c r="Z7" s="12"/>
      <c r="AA7" s="11"/>
      <c r="AB7" s="11"/>
    </row>
    <row r="8">
      <c r="A8" s="33" t="str">
        <f>'1. паспорт местоположение'!A9</f>
        <v xml:space="preserve">Акционерное общество "Россети Янтарь" ДЗО  ПАО "Россети"</v>
      </c>
      <c r="B8" s="33"/>
      <c r="C8" s="33"/>
      <c r="D8" s="33"/>
      <c r="E8" s="33"/>
      <c r="F8" s="33"/>
      <c r="G8" s="33"/>
      <c r="H8" s="33"/>
      <c r="I8" s="33"/>
      <c r="J8" s="33"/>
      <c r="K8" s="33"/>
      <c r="L8" s="33"/>
      <c r="M8" s="33"/>
      <c r="N8" s="33"/>
      <c r="O8" s="33"/>
      <c r="P8" s="33"/>
      <c r="Q8" s="33"/>
      <c r="R8" s="33"/>
      <c r="S8" s="33"/>
      <c r="T8" s="33"/>
      <c r="U8" s="33"/>
      <c r="V8" s="33"/>
      <c r="W8" s="33"/>
      <c r="X8" s="33"/>
      <c r="Y8" s="33"/>
      <c r="Z8" s="33"/>
      <c r="AA8" s="14"/>
      <c r="AB8" s="14"/>
    </row>
    <row r="9" ht="15">
      <c r="A9" s="15" t="s">
        <v>6</v>
      </c>
      <c r="B9" s="15"/>
      <c r="C9" s="15"/>
      <c r="D9" s="15"/>
      <c r="E9" s="15"/>
      <c r="F9" s="15"/>
      <c r="G9" s="15"/>
      <c r="H9" s="15"/>
      <c r="I9" s="15"/>
      <c r="J9" s="15"/>
      <c r="K9" s="15"/>
      <c r="L9" s="15"/>
      <c r="M9" s="15"/>
      <c r="N9" s="15"/>
      <c r="O9" s="15"/>
      <c r="P9" s="15"/>
      <c r="Q9" s="15"/>
      <c r="R9" s="15"/>
      <c r="S9" s="15"/>
      <c r="T9" s="15"/>
      <c r="U9" s="15"/>
      <c r="V9" s="15"/>
      <c r="W9" s="15"/>
      <c r="X9" s="15"/>
      <c r="Y9" s="15"/>
      <c r="Z9" s="15"/>
      <c r="AA9" s="16"/>
      <c r="AB9" s="16"/>
    </row>
    <row r="10" ht="17.25">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1"/>
      <c r="AB10" s="11"/>
    </row>
    <row r="11">
      <c r="A11" s="33" t="str">
        <f>'1. паспорт местоположение'!A12:C12</f>
        <v>N_НМА15-2</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14"/>
      <c r="AB11" s="14"/>
    </row>
    <row r="12" ht="15">
      <c r="A12" s="15" t="s">
        <v>8</v>
      </c>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6"/>
      <c r="AB12" s="16"/>
    </row>
    <row r="13" ht="17.25">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8"/>
      <c r="AB13" s="88"/>
    </row>
    <row r="14" ht="57" customHeight="1">
      <c r="A14" s="34" t="str">
        <f>'1. паспорт местоположение'!A15</f>
        <v xml:space="preserve">Развитие функционала технологической интеграционной платформы АО "Россети Янтарь" с внедрением дополнительных потоков (2 этап)</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14"/>
      <c r="AB14" s="14"/>
    </row>
    <row r="15" ht="15">
      <c r="A15" s="15" t="s">
        <v>10</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6"/>
      <c r="AB15" s="16"/>
    </row>
    <row r="16">
      <c r="A16" s="89"/>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90"/>
      <c r="AB16" s="90"/>
    </row>
    <row r="17">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90"/>
      <c r="AB17" s="90"/>
    </row>
    <row r="18">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90"/>
      <c r="AB18" s="90"/>
    </row>
    <row r="19">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90"/>
      <c r="AB19" s="90"/>
    </row>
    <row r="20">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 r="A22" s="91" t="s">
        <v>157</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ht="32.25" customHeight="1">
      <c r="A23" s="93" t="s">
        <v>158</v>
      </c>
      <c r="B23" s="94"/>
      <c r="C23" s="94"/>
      <c r="D23" s="94"/>
      <c r="E23" s="94"/>
      <c r="F23" s="94"/>
      <c r="G23" s="94"/>
      <c r="H23" s="94"/>
      <c r="I23" s="94"/>
      <c r="J23" s="94"/>
      <c r="K23" s="94"/>
      <c r="L23" s="95"/>
      <c r="M23" s="96" t="s">
        <v>159</v>
      </c>
      <c r="N23" s="96"/>
      <c r="O23" s="96"/>
      <c r="P23" s="96"/>
      <c r="Q23" s="96"/>
      <c r="R23" s="96"/>
      <c r="S23" s="96"/>
      <c r="T23" s="96"/>
      <c r="U23" s="96"/>
      <c r="V23" s="96"/>
      <c r="W23" s="96"/>
      <c r="X23" s="96"/>
      <c r="Y23" s="96"/>
      <c r="Z23" s="96"/>
    </row>
    <row r="24" ht="151.5" customHeight="1">
      <c r="A24" s="96" t="s">
        <v>160</v>
      </c>
      <c r="B24" s="97" t="s">
        <v>161</v>
      </c>
      <c r="C24" s="96" t="s">
        <v>162</v>
      </c>
      <c r="D24" s="96" t="s">
        <v>163</v>
      </c>
      <c r="E24" s="96" t="s">
        <v>164</v>
      </c>
      <c r="F24" s="96" t="s">
        <v>165</v>
      </c>
      <c r="G24" s="96" t="s">
        <v>166</v>
      </c>
      <c r="H24" s="96" t="s">
        <v>167</v>
      </c>
      <c r="I24" s="96" t="s">
        <v>168</v>
      </c>
      <c r="J24" s="96" t="s">
        <v>169</v>
      </c>
      <c r="K24" s="97" t="s">
        <v>170</v>
      </c>
      <c r="L24" s="97" t="s">
        <v>171</v>
      </c>
      <c r="M24" s="98" t="s">
        <v>172</v>
      </c>
      <c r="N24" s="97" t="s">
        <v>173</v>
      </c>
      <c r="O24" s="96" t="s">
        <v>174</v>
      </c>
      <c r="P24" s="96" t="s">
        <v>175</v>
      </c>
      <c r="Q24" s="96" t="s">
        <v>176</v>
      </c>
      <c r="R24" s="96" t="s">
        <v>167</v>
      </c>
      <c r="S24" s="96" t="s">
        <v>177</v>
      </c>
      <c r="T24" s="96" t="s">
        <v>178</v>
      </c>
      <c r="U24" s="96" t="s">
        <v>179</v>
      </c>
      <c r="V24" s="96" t="s">
        <v>176</v>
      </c>
      <c r="W24" s="99" t="s">
        <v>180</v>
      </c>
      <c r="X24" s="99" t="s">
        <v>181</v>
      </c>
      <c r="Y24" s="99" t="s">
        <v>182</v>
      </c>
      <c r="Z24" s="100" t="s">
        <v>183</v>
      </c>
    </row>
    <row r="25" ht="16.5" customHeight="1">
      <c r="A25" s="96">
        <v>1</v>
      </c>
      <c r="B25" s="97">
        <v>2</v>
      </c>
      <c r="C25" s="96">
        <v>3</v>
      </c>
      <c r="D25" s="97">
        <v>4</v>
      </c>
      <c r="E25" s="96">
        <v>5</v>
      </c>
      <c r="F25" s="97">
        <v>6</v>
      </c>
      <c r="G25" s="96">
        <v>7</v>
      </c>
      <c r="H25" s="97">
        <v>8</v>
      </c>
      <c r="I25" s="96">
        <v>9</v>
      </c>
      <c r="J25" s="97">
        <v>10</v>
      </c>
      <c r="K25" s="96">
        <v>11</v>
      </c>
      <c r="L25" s="97">
        <v>12</v>
      </c>
      <c r="M25" s="96">
        <v>13</v>
      </c>
      <c r="N25" s="97">
        <v>14</v>
      </c>
      <c r="O25" s="96">
        <v>15</v>
      </c>
      <c r="P25" s="97">
        <v>16</v>
      </c>
      <c r="Q25" s="96">
        <v>17</v>
      </c>
      <c r="R25" s="97">
        <v>18</v>
      </c>
      <c r="S25" s="96">
        <v>19</v>
      </c>
      <c r="T25" s="97">
        <v>20</v>
      </c>
      <c r="U25" s="96">
        <v>21</v>
      </c>
      <c r="V25" s="97">
        <v>22</v>
      </c>
      <c r="W25" s="96">
        <v>23</v>
      </c>
      <c r="X25" s="97">
        <v>24</v>
      </c>
      <c r="Y25" s="96">
        <v>25</v>
      </c>
      <c r="Z25" s="97">
        <v>26</v>
      </c>
    </row>
    <row r="26" ht="45.75" customHeight="1">
      <c r="A26" s="101" t="s">
        <v>184</v>
      </c>
      <c r="B26" s="101"/>
      <c r="C26" s="102" t="s">
        <v>185</v>
      </c>
      <c r="D26" s="102" t="s">
        <v>186</v>
      </c>
      <c r="E26" s="102" t="s">
        <v>187</v>
      </c>
      <c r="F26" s="102" t="s">
        <v>188</v>
      </c>
      <c r="G26" s="102" t="s">
        <v>189</v>
      </c>
      <c r="H26" s="102" t="s">
        <v>167</v>
      </c>
      <c r="I26" s="102" t="s">
        <v>190</v>
      </c>
      <c r="J26" s="102" t="s">
        <v>191</v>
      </c>
      <c r="K26" s="103"/>
      <c r="L26" s="102" t="s">
        <v>192</v>
      </c>
      <c r="M26" s="104" t="s">
        <v>193</v>
      </c>
      <c r="N26" s="103"/>
      <c r="O26" s="103"/>
      <c r="P26" s="103"/>
      <c r="Q26" s="103"/>
      <c r="R26" s="103"/>
      <c r="S26" s="103"/>
      <c r="T26" s="103"/>
      <c r="U26" s="103"/>
      <c r="V26" s="103"/>
      <c r="W26" s="103"/>
      <c r="X26" s="103"/>
      <c r="Y26" s="103"/>
      <c r="Z26" s="105" t="s">
        <v>194</v>
      </c>
    </row>
    <row r="27">
      <c r="A27" s="103" t="s">
        <v>195</v>
      </c>
      <c r="B27" s="103" t="s">
        <v>196</v>
      </c>
      <c r="C27" s="103" t="s">
        <v>197</v>
      </c>
      <c r="D27" s="103" t="s">
        <v>198</v>
      </c>
      <c r="E27" s="103" t="s">
        <v>199</v>
      </c>
      <c r="F27" s="102" t="s">
        <v>200</v>
      </c>
      <c r="G27" s="102" t="s">
        <v>201</v>
      </c>
      <c r="H27" s="103" t="s">
        <v>167</v>
      </c>
      <c r="I27" s="102" t="s">
        <v>202</v>
      </c>
      <c r="J27" s="102" t="s">
        <v>203</v>
      </c>
      <c r="K27" s="102" t="s">
        <v>204</v>
      </c>
      <c r="L27" s="103"/>
      <c r="M27" s="102" t="s">
        <v>205</v>
      </c>
      <c r="N27" s="103"/>
      <c r="O27" s="103"/>
      <c r="P27" s="103"/>
      <c r="Q27" s="103"/>
      <c r="R27" s="103"/>
      <c r="S27" s="103"/>
      <c r="T27" s="103"/>
      <c r="U27" s="103"/>
      <c r="V27" s="103"/>
      <c r="W27" s="103"/>
      <c r="X27" s="103"/>
      <c r="Y27" s="103"/>
      <c r="Z27" s="103"/>
    </row>
    <row r="28">
      <c r="A28" s="103" t="s">
        <v>195</v>
      </c>
      <c r="B28" s="103" t="s">
        <v>206</v>
      </c>
      <c r="C28" s="103" t="s">
        <v>207</v>
      </c>
      <c r="D28" s="103" t="s">
        <v>208</v>
      </c>
      <c r="E28" s="103" t="s">
        <v>209</v>
      </c>
      <c r="F28" s="102" t="s">
        <v>210</v>
      </c>
      <c r="G28" s="102" t="s">
        <v>211</v>
      </c>
      <c r="H28" s="103" t="s">
        <v>167</v>
      </c>
      <c r="I28" s="102" t="s">
        <v>212</v>
      </c>
      <c r="J28" s="102" t="s">
        <v>213</v>
      </c>
      <c r="K28" s="102" t="s">
        <v>214</v>
      </c>
      <c r="L28" s="106"/>
      <c r="M28" s="102" t="s">
        <v>215</v>
      </c>
      <c r="N28" s="102"/>
      <c r="O28" s="102"/>
      <c r="P28" s="102"/>
      <c r="Q28" s="102"/>
      <c r="R28" s="102"/>
      <c r="S28" s="102"/>
      <c r="T28" s="102"/>
      <c r="U28" s="102"/>
      <c r="V28" s="102"/>
      <c r="W28" s="102"/>
      <c r="X28" s="102"/>
      <c r="Y28" s="102"/>
      <c r="Z28" s="102"/>
    </row>
    <row r="29">
      <c r="A29" s="103" t="s">
        <v>195</v>
      </c>
      <c r="B29" s="103" t="s">
        <v>216</v>
      </c>
      <c r="C29" s="103" t="s">
        <v>217</v>
      </c>
      <c r="D29" s="103" t="s">
        <v>218</v>
      </c>
      <c r="E29" s="103" t="s">
        <v>219</v>
      </c>
      <c r="F29" s="102" t="s">
        <v>220</v>
      </c>
      <c r="G29" s="102" t="s">
        <v>221</v>
      </c>
      <c r="H29" s="103" t="s">
        <v>167</v>
      </c>
      <c r="I29" s="102" t="s">
        <v>222</v>
      </c>
      <c r="J29" s="102" t="s">
        <v>223</v>
      </c>
      <c r="K29" s="102" t="s">
        <v>224</v>
      </c>
      <c r="L29" s="106"/>
      <c r="M29" s="103"/>
      <c r="N29" s="103"/>
      <c r="O29" s="103"/>
      <c r="P29" s="103"/>
      <c r="Q29" s="103"/>
      <c r="R29" s="103"/>
      <c r="S29" s="103"/>
      <c r="T29" s="103"/>
      <c r="U29" s="103"/>
      <c r="V29" s="103"/>
      <c r="W29" s="103"/>
      <c r="X29" s="103"/>
      <c r="Y29" s="103"/>
      <c r="Z29" s="103"/>
    </row>
    <row r="30">
      <c r="A30" s="103" t="s">
        <v>195</v>
      </c>
      <c r="B30" s="103" t="s">
        <v>225</v>
      </c>
      <c r="C30" s="103" t="s">
        <v>226</v>
      </c>
      <c r="D30" s="103" t="s">
        <v>227</v>
      </c>
      <c r="E30" s="103" t="s">
        <v>228</v>
      </c>
      <c r="F30" s="102" t="s">
        <v>229</v>
      </c>
      <c r="G30" s="102" t="s">
        <v>230</v>
      </c>
      <c r="H30" s="103" t="s">
        <v>167</v>
      </c>
      <c r="I30" s="102" t="s">
        <v>231</v>
      </c>
      <c r="J30" s="102" t="s">
        <v>232</v>
      </c>
      <c r="K30" s="102" t="s">
        <v>233</v>
      </c>
      <c r="L30" s="106"/>
      <c r="M30" s="103"/>
      <c r="N30" s="103"/>
      <c r="O30" s="103"/>
      <c r="P30" s="103"/>
      <c r="Q30" s="103"/>
      <c r="R30" s="103"/>
      <c r="S30" s="103"/>
      <c r="T30" s="103"/>
      <c r="U30" s="103"/>
      <c r="V30" s="103"/>
      <c r="W30" s="103"/>
      <c r="X30" s="103"/>
      <c r="Y30" s="103"/>
      <c r="Z30" s="103"/>
    </row>
    <row r="31">
      <c r="A31" s="103" t="s">
        <v>215</v>
      </c>
      <c r="B31" s="103" t="s">
        <v>215</v>
      </c>
      <c r="C31" s="103" t="s">
        <v>215</v>
      </c>
      <c r="D31" s="103" t="s">
        <v>215</v>
      </c>
      <c r="E31" s="103" t="s">
        <v>215</v>
      </c>
      <c r="F31" s="103" t="s">
        <v>215</v>
      </c>
      <c r="G31" s="103" t="s">
        <v>215</v>
      </c>
      <c r="H31" s="103" t="s">
        <v>215</v>
      </c>
      <c r="I31" s="103" t="s">
        <v>215</v>
      </c>
      <c r="J31" s="103" t="s">
        <v>215</v>
      </c>
      <c r="K31" s="103" t="s">
        <v>215</v>
      </c>
      <c r="L31" s="106"/>
      <c r="M31" s="103"/>
      <c r="N31" s="103"/>
      <c r="O31" s="103"/>
      <c r="P31" s="103"/>
      <c r="Q31" s="103"/>
      <c r="R31" s="103"/>
      <c r="S31" s="103"/>
      <c r="T31" s="103"/>
      <c r="U31" s="103"/>
      <c r="V31" s="103"/>
      <c r="W31" s="103"/>
      <c r="X31" s="103"/>
      <c r="Y31" s="103"/>
      <c r="Z31" s="103"/>
    </row>
    <row r="32" ht="28.5">
      <c r="A32" s="101" t="s">
        <v>234</v>
      </c>
      <c r="B32" s="101"/>
      <c r="C32" s="102" t="s">
        <v>235</v>
      </c>
      <c r="D32" s="102" t="s">
        <v>236</v>
      </c>
      <c r="E32" s="102" t="s">
        <v>237</v>
      </c>
      <c r="F32" s="102" t="s">
        <v>238</v>
      </c>
      <c r="G32" s="102" t="s">
        <v>239</v>
      </c>
      <c r="H32" s="102" t="s">
        <v>167</v>
      </c>
      <c r="I32" s="102" t="s">
        <v>240</v>
      </c>
      <c r="J32" s="102" t="s">
        <v>241</v>
      </c>
      <c r="K32" s="103"/>
      <c r="L32" s="103"/>
      <c r="M32" s="103"/>
      <c r="N32" s="103"/>
      <c r="O32" s="103"/>
      <c r="P32" s="103"/>
      <c r="Q32" s="103"/>
      <c r="R32" s="103"/>
      <c r="S32" s="103"/>
      <c r="T32" s="103"/>
      <c r="U32" s="103"/>
      <c r="V32" s="103"/>
      <c r="W32" s="103"/>
      <c r="X32" s="103"/>
      <c r="Y32" s="103"/>
      <c r="Z32" s="103"/>
    </row>
    <row r="33">
      <c r="A33" s="103" t="s">
        <v>215</v>
      </c>
      <c r="B33" s="103" t="s">
        <v>215</v>
      </c>
      <c r="C33" s="103" t="s">
        <v>215</v>
      </c>
      <c r="D33" s="103" t="s">
        <v>215</v>
      </c>
      <c r="E33" s="103" t="s">
        <v>215</v>
      </c>
      <c r="F33" s="103" t="s">
        <v>215</v>
      </c>
      <c r="G33" s="103" t="s">
        <v>215</v>
      </c>
      <c r="H33" s="103" t="s">
        <v>215</v>
      </c>
      <c r="I33" s="103" t="s">
        <v>215</v>
      </c>
      <c r="J33" s="103" t="s">
        <v>215</v>
      </c>
      <c r="K33" s="103" t="s">
        <v>215</v>
      </c>
      <c r="L33" s="103"/>
      <c r="M33" s="103"/>
      <c r="N33" s="103"/>
      <c r="O33" s="103"/>
      <c r="P33" s="103"/>
      <c r="Q33" s="103"/>
      <c r="R33" s="103"/>
      <c r="S33" s="103"/>
      <c r="T33" s="103"/>
      <c r="U33" s="103"/>
      <c r="V33" s="103"/>
      <c r="W33" s="103"/>
      <c r="X33" s="103"/>
      <c r="Y33" s="103"/>
      <c r="Z33" s="103"/>
    </row>
    <row r="37">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rintOptions headings="0" gridLines="0"/>
  <pageMargins left="0.69999999999999996" right="0.69999999999999996" top="0.75" bottom="0.75" header="0.29999999999999999" footer="0.29999999999999999"/>
  <pageSetup paperSize="8" scale="41" fitToWidth="1" fitToHeight="1" pageOrder="downThenOver" orientation="landscape"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selection activeCell="B22" activeCellId="0" sqref="B22"/>
    </sheetView>
  </sheetViews>
  <sheetFormatPr defaultColWidth="9.140625" defaultRowHeight="14.25"/>
  <cols>
    <col customWidth="1" min="1" max="1" style="1" width="7.42578125"/>
    <col customWidth="1" min="2" max="2" style="1" width="25.5703125"/>
    <col customWidth="1" min="3" max="3" style="1" width="71.28515625"/>
    <col customWidth="1" min="4" max="4" style="1" width="16.140625"/>
    <col customWidth="1" min="5" max="5" style="1" width="9.42578125"/>
    <col customWidth="1" min="6" max="6" style="1" width="8.7109375"/>
    <col customWidth="1" min="7" max="7" style="1" width="9"/>
    <col customWidth="1" min="8" max="8" style="1" width="8.42578125"/>
    <col customWidth="1" min="9" max="9" style="1" width="33.85546875"/>
    <col customWidth="1" min="10" max="11" style="1" width="19.140625"/>
    <col customWidth="1" min="12" max="12" style="1" width="16"/>
    <col customWidth="1" min="13" max="13" style="1" width="14.85546875"/>
    <col customWidth="1" min="14" max="14" style="1" width="16.28515625"/>
    <col min="15" max="16384" style="1" width="9.140625"/>
  </cols>
  <sheetData>
    <row r="1" s="2" customFormat="1" ht="18.75" customHeight="1">
      <c r="A1" s="3"/>
      <c r="B1" s="3"/>
      <c r="O1" s="4" t="s">
        <v>0</v>
      </c>
    </row>
    <row r="2" s="2" customFormat="1" ht="18.75" customHeight="1">
      <c r="A2" s="3"/>
      <c r="B2" s="3"/>
      <c r="O2" s="5" t="s">
        <v>1</v>
      </c>
    </row>
    <row r="3" s="2" customFormat="1" ht="17.25">
      <c r="A3" s="6"/>
      <c r="B3" s="6"/>
      <c r="O3" s="5" t="s">
        <v>2</v>
      </c>
    </row>
    <row r="4" s="2" customFormat="1" ht="17.25">
      <c r="A4" s="6"/>
      <c r="B4" s="6"/>
      <c r="L4" s="5"/>
    </row>
    <row r="5" s="2" customFormat="1" ht="15">
      <c r="A5" s="7" t="str">
        <f>'1. паспорт местоположение'!A5:C5</f>
        <v xml:space="preserve">Год раскрытия информации: 2025 год</v>
      </c>
      <c r="B5" s="7"/>
      <c r="C5" s="7"/>
      <c r="D5" s="7"/>
      <c r="E5" s="7"/>
      <c r="F5" s="7"/>
      <c r="G5" s="7"/>
      <c r="H5" s="7"/>
      <c r="I5" s="7"/>
      <c r="J5" s="7"/>
      <c r="K5" s="7"/>
      <c r="L5" s="7"/>
      <c r="M5" s="7"/>
      <c r="N5" s="7"/>
      <c r="O5" s="7"/>
      <c r="P5" s="82"/>
      <c r="Q5" s="82"/>
      <c r="R5" s="82"/>
      <c r="S5" s="82"/>
      <c r="T5" s="82"/>
      <c r="U5" s="82"/>
      <c r="V5" s="82"/>
      <c r="W5" s="82"/>
      <c r="X5" s="82"/>
      <c r="Y5" s="82"/>
      <c r="Z5" s="82"/>
      <c r="AA5" s="82"/>
      <c r="AB5" s="82"/>
    </row>
    <row r="6" s="2" customFormat="1" ht="17.25">
      <c r="A6" s="6"/>
      <c r="B6" s="6"/>
      <c r="L6" s="5"/>
    </row>
    <row r="7" s="2" customFormat="1" ht="17.25">
      <c r="A7" s="12" t="s">
        <v>4</v>
      </c>
      <c r="B7" s="12"/>
      <c r="C7" s="12"/>
      <c r="D7" s="12"/>
      <c r="E7" s="12"/>
      <c r="F7" s="12"/>
      <c r="G7" s="12"/>
      <c r="H7" s="12"/>
      <c r="I7" s="12"/>
      <c r="J7" s="12"/>
      <c r="K7" s="12"/>
      <c r="L7" s="12"/>
      <c r="M7" s="12"/>
      <c r="N7" s="12"/>
      <c r="O7" s="12"/>
      <c r="P7" s="11"/>
      <c r="Q7" s="11"/>
      <c r="R7" s="11"/>
      <c r="S7" s="11"/>
      <c r="T7" s="11"/>
      <c r="U7" s="11"/>
      <c r="V7" s="11"/>
      <c r="W7" s="11"/>
      <c r="X7" s="11"/>
      <c r="Y7" s="11"/>
      <c r="Z7" s="11"/>
    </row>
    <row r="8" s="2" customFormat="1" ht="17.25">
      <c r="A8" s="12"/>
      <c r="B8" s="12"/>
      <c r="C8" s="12"/>
      <c r="D8" s="12"/>
      <c r="E8" s="12"/>
      <c r="F8" s="12"/>
      <c r="G8" s="12"/>
      <c r="H8" s="12"/>
      <c r="I8" s="12"/>
      <c r="J8" s="12"/>
      <c r="K8" s="12"/>
      <c r="L8" s="12"/>
      <c r="M8" s="12"/>
      <c r="N8" s="12"/>
      <c r="O8" s="12"/>
      <c r="P8" s="11"/>
      <c r="Q8" s="11"/>
      <c r="R8" s="11"/>
      <c r="S8" s="11"/>
      <c r="T8" s="11"/>
      <c r="U8" s="11"/>
      <c r="V8" s="11"/>
      <c r="W8" s="11"/>
      <c r="X8" s="11"/>
      <c r="Y8" s="11"/>
      <c r="Z8" s="11"/>
    </row>
    <row r="9" s="2" customFormat="1" ht="17.25">
      <c r="A9" s="33" t="str">
        <f>'1. паспорт местоположение'!A9:C9</f>
        <v xml:space="preserve">Акционерное общество "Россети Янтарь" ДЗО  ПАО "Россети"</v>
      </c>
      <c r="B9" s="33"/>
      <c r="C9" s="33"/>
      <c r="D9" s="33"/>
      <c r="E9" s="33"/>
      <c r="F9" s="33"/>
      <c r="G9" s="33"/>
      <c r="H9" s="33"/>
      <c r="I9" s="33"/>
      <c r="J9" s="33"/>
      <c r="K9" s="33"/>
      <c r="L9" s="33"/>
      <c r="M9" s="33"/>
      <c r="N9" s="33"/>
      <c r="O9" s="33"/>
      <c r="P9" s="11"/>
      <c r="Q9" s="11"/>
      <c r="R9" s="11"/>
      <c r="S9" s="11"/>
      <c r="T9" s="11"/>
      <c r="U9" s="11"/>
      <c r="V9" s="11"/>
      <c r="W9" s="11"/>
      <c r="X9" s="11"/>
      <c r="Y9" s="11"/>
      <c r="Z9" s="11"/>
    </row>
    <row r="10" s="2" customFormat="1" ht="17.25">
      <c r="A10" s="15" t="s">
        <v>6</v>
      </c>
      <c r="B10" s="15"/>
      <c r="C10" s="15"/>
      <c r="D10" s="15"/>
      <c r="E10" s="15"/>
      <c r="F10" s="15"/>
      <c r="G10" s="15"/>
      <c r="H10" s="15"/>
      <c r="I10" s="15"/>
      <c r="J10" s="15"/>
      <c r="K10" s="15"/>
      <c r="L10" s="15"/>
      <c r="M10" s="15"/>
      <c r="N10" s="15"/>
      <c r="O10" s="15"/>
      <c r="P10" s="11"/>
      <c r="Q10" s="11"/>
      <c r="R10" s="11"/>
      <c r="S10" s="11"/>
      <c r="T10" s="11"/>
      <c r="U10" s="11"/>
      <c r="V10" s="11"/>
      <c r="W10" s="11"/>
      <c r="X10" s="11"/>
      <c r="Y10" s="11"/>
      <c r="Z10" s="11"/>
    </row>
    <row r="11" s="2" customFormat="1" ht="17.25">
      <c r="A11" s="12"/>
      <c r="B11" s="12"/>
      <c r="C11" s="12"/>
      <c r="D11" s="12"/>
      <c r="E11" s="12"/>
      <c r="F11" s="12"/>
      <c r="G11" s="12"/>
      <c r="H11" s="12"/>
      <c r="I11" s="12"/>
      <c r="J11" s="12"/>
      <c r="K11" s="12"/>
      <c r="L11" s="12"/>
      <c r="M11" s="12"/>
      <c r="N11" s="12"/>
      <c r="O11" s="12"/>
      <c r="P11" s="11"/>
      <c r="Q11" s="11"/>
      <c r="R11" s="11"/>
      <c r="S11" s="11"/>
      <c r="T11" s="11"/>
      <c r="U11" s="11"/>
      <c r="V11" s="11"/>
      <c r="W11" s="11"/>
      <c r="X11" s="11"/>
      <c r="Y11" s="11"/>
      <c r="Z11" s="11"/>
    </row>
    <row r="12" s="2" customFormat="1" ht="17.25">
      <c r="A12" s="33" t="str">
        <f>'1. паспорт местоположение'!A12:C12</f>
        <v>N_НМА15-2</v>
      </c>
      <c r="B12" s="33"/>
      <c r="C12" s="33"/>
      <c r="D12" s="33"/>
      <c r="E12" s="33"/>
      <c r="F12" s="33"/>
      <c r="G12" s="33"/>
      <c r="H12" s="33"/>
      <c r="I12" s="33"/>
      <c r="J12" s="33"/>
      <c r="K12" s="33"/>
      <c r="L12" s="33"/>
      <c r="M12" s="33"/>
      <c r="N12" s="33"/>
      <c r="O12" s="33"/>
      <c r="P12" s="11"/>
      <c r="Q12" s="11"/>
      <c r="R12" s="11"/>
      <c r="S12" s="11"/>
      <c r="T12" s="11"/>
      <c r="U12" s="11"/>
      <c r="V12" s="11"/>
      <c r="W12" s="11"/>
      <c r="X12" s="11"/>
      <c r="Y12" s="11"/>
      <c r="Z12" s="11"/>
    </row>
    <row r="13" s="2" customFormat="1" ht="17.25">
      <c r="A13" s="15" t="s">
        <v>8</v>
      </c>
      <c r="B13" s="15"/>
      <c r="C13" s="15"/>
      <c r="D13" s="15"/>
      <c r="E13" s="15"/>
      <c r="F13" s="15"/>
      <c r="G13" s="15"/>
      <c r="H13" s="15"/>
      <c r="I13" s="15"/>
      <c r="J13" s="15"/>
      <c r="K13" s="15"/>
      <c r="L13" s="15"/>
      <c r="M13" s="15"/>
      <c r="N13" s="15"/>
      <c r="O13" s="15"/>
      <c r="P13" s="11"/>
      <c r="Q13" s="11"/>
      <c r="R13" s="11"/>
      <c r="S13" s="11"/>
      <c r="T13" s="11"/>
      <c r="U13" s="11"/>
      <c r="V13" s="11"/>
      <c r="W13" s="11"/>
      <c r="X13" s="11"/>
      <c r="Y13" s="11"/>
      <c r="Z13" s="11"/>
    </row>
    <row r="14" s="2" customFormat="1" ht="15.75" customHeight="1">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19" customFormat="1" ht="72" customHeight="1">
      <c r="A15" s="34" t="str">
        <f>'1. паспорт местоположение'!A15</f>
        <v xml:space="preserve">Развитие функционала технологической интеграционной платформы АО "Россети Янтарь" с внедрением дополнительных потоков (2 этап)</v>
      </c>
      <c r="B15" s="34"/>
      <c r="C15" s="34"/>
      <c r="D15" s="34"/>
      <c r="E15" s="34"/>
      <c r="F15" s="34"/>
      <c r="G15" s="34"/>
      <c r="H15" s="34"/>
      <c r="I15" s="34"/>
      <c r="J15" s="34"/>
      <c r="K15" s="34"/>
      <c r="L15" s="34"/>
      <c r="M15" s="34"/>
      <c r="N15" s="34"/>
      <c r="O15" s="34"/>
      <c r="P15" s="14"/>
      <c r="Q15" s="14"/>
      <c r="R15" s="14"/>
      <c r="S15" s="14"/>
      <c r="T15" s="14"/>
      <c r="U15" s="14"/>
      <c r="V15" s="14"/>
      <c r="W15" s="14"/>
      <c r="X15" s="14"/>
      <c r="Y15" s="14"/>
      <c r="Z15" s="14"/>
    </row>
    <row r="16" s="19" customFormat="1" ht="15" customHeight="1">
      <c r="A16" s="15" t="s">
        <v>10</v>
      </c>
      <c r="B16" s="15"/>
      <c r="C16" s="15"/>
      <c r="D16" s="15"/>
      <c r="E16" s="15"/>
      <c r="F16" s="15"/>
      <c r="G16" s="15"/>
      <c r="H16" s="15"/>
      <c r="I16" s="15"/>
      <c r="J16" s="15"/>
      <c r="K16" s="15"/>
      <c r="L16" s="15"/>
      <c r="M16" s="15"/>
      <c r="N16" s="15"/>
      <c r="O16" s="15"/>
      <c r="P16" s="16"/>
      <c r="Q16" s="16"/>
      <c r="R16" s="16"/>
      <c r="S16" s="16"/>
      <c r="T16" s="16"/>
      <c r="U16" s="16"/>
      <c r="V16" s="16"/>
      <c r="W16" s="16"/>
      <c r="X16" s="16"/>
      <c r="Y16" s="16"/>
      <c r="Z16" s="16"/>
    </row>
    <row r="17" s="19" customFormat="1" ht="15" customHeight="1">
      <c r="A17" s="18"/>
      <c r="B17" s="18"/>
      <c r="C17" s="18"/>
      <c r="D17" s="18"/>
      <c r="E17" s="18"/>
      <c r="F17" s="18"/>
      <c r="G17" s="18"/>
      <c r="H17" s="18"/>
      <c r="I17" s="18"/>
      <c r="J17" s="18"/>
      <c r="K17" s="18"/>
      <c r="L17" s="18"/>
      <c r="M17" s="18"/>
      <c r="N17" s="18"/>
      <c r="O17" s="18"/>
      <c r="P17" s="18"/>
      <c r="Q17" s="18"/>
      <c r="R17" s="18"/>
      <c r="S17" s="18"/>
      <c r="T17" s="18"/>
      <c r="U17" s="18"/>
      <c r="V17" s="18"/>
      <c r="W17" s="18"/>
    </row>
    <row r="18" s="19" customFormat="1" ht="91.5" customHeight="1">
      <c r="A18" s="108" t="s">
        <v>242</v>
      </c>
      <c r="B18" s="108"/>
      <c r="C18" s="108"/>
      <c r="D18" s="108"/>
      <c r="E18" s="108"/>
      <c r="F18" s="108"/>
      <c r="G18" s="108"/>
      <c r="H18" s="108"/>
      <c r="I18" s="108"/>
      <c r="J18" s="108"/>
      <c r="K18" s="108"/>
      <c r="L18" s="108"/>
      <c r="M18" s="108"/>
      <c r="N18" s="108"/>
      <c r="O18" s="108"/>
      <c r="P18" s="22"/>
      <c r="Q18" s="22"/>
      <c r="R18" s="22"/>
      <c r="S18" s="22"/>
      <c r="T18" s="22"/>
      <c r="U18" s="22"/>
      <c r="V18" s="22"/>
      <c r="W18" s="22"/>
      <c r="X18" s="22"/>
      <c r="Y18" s="22"/>
      <c r="Z18" s="22"/>
    </row>
    <row r="19" s="19" customFormat="1" ht="78" customHeight="1">
      <c r="A19" s="36" t="s">
        <v>12</v>
      </c>
      <c r="B19" s="36" t="s">
        <v>243</v>
      </c>
      <c r="C19" s="36" t="s">
        <v>244</v>
      </c>
      <c r="D19" s="36" t="s">
        <v>245</v>
      </c>
      <c r="E19" s="41" t="s">
        <v>246</v>
      </c>
      <c r="F19" s="109"/>
      <c r="G19" s="109"/>
      <c r="H19" s="109"/>
      <c r="I19" s="110"/>
      <c r="J19" s="36" t="s">
        <v>247</v>
      </c>
      <c r="K19" s="36"/>
      <c r="L19" s="36"/>
      <c r="M19" s="36"/>
      <c r="N19" s="36"/>
      <c r="O19" s="36"/>
      <c r="P19" s="18"/>
      <c r="Q19" s="18"/>
      <c r="R19" s="18"/>
      <c r="S19" s="18"/>
      <c r="T19" s="18"/>
      <c r="U19" s="18"/>
      <c r="V19" s="18"/>
      <c r="W19" s="18"/>
    </row>
    <row r="20" s="19" customFormat="1" ht="51" customHeight="1">
      <c r="A20" s="36"/>
      <c r="B20" s="36"/>
      <c r="C20" s="36"/>
      <c r="D20" s="36"/>
      <c r="E20" s="36" t="s">
        <v>248</v>
      </c>
      <c r="F20" s="36" t="s">
        <v>249</v>
      </c>
      <c r="G20" s="36" t="s">
        <v>250</v>
      </c>
      <c r="H20" s="36" t="s">
        <v>251</v>
      </c>
      <c r="I20" s="36" t="s">
        <v>252</v>
      </c>
      <c r="J20" s="36">
        <v>2023</v>
      </c>
      <c r="K20" s="36">
        <v>2024</v>
      </c>
      <c r="L20" s="36">
        <v>2025</v>
      </c>
      <c r="M20" s="36">
        <v>2026</v>
      </c>
      <c r="N20" s="36">
        <v>2027</v>
      </c>
      <c r="O20" s="36">
        <v>2028</v>
      </c>
      <c r="P20" s="18"/>
      <c r="Q20" s="18"/>
      <c r="R20" s="18"/>
      <c r="S20" s="18"/>
      <c r="T20" s="18"/>
      <c r="U20" s="18"/>
      <c r="V20" s="18"/>
      <c r="W20" s="18"/>
      <c r="X20" s="19"/>
      <c r="Y20" s="19"/>
      <c r="Z20" s="19"/>
    </row>
    <row r="21" s="19" customFormat="1" ht="16.5" customHeight="1">
      <c r="A21" s="25">
        <v>1</v>
      </c>
      <c r="B21" s="24">
        <v>2</v>
      </c>
      <c r="C21" s="25">
        <v>3</v>
      </c>
      <c r="D21" s="24">
        <v>4</v>
      </c>
      <c r="E21" s="25">
        <v>5</v>
      </c>
      <c r="F21" s="24">
        <v>6</v>
      </c>
      <c r="G21" s="25">
        <v>7</v>
      </c>
      <c r="H21" s="24">
        <v>8</v>
      </c>
      <c r="I21" s="25">
        <v>9</v>
      </c>
      <c r="J21" s="24">
        <v>10</v>
      </c>
      <c r="K21" s="25">
        <v>11</v>
      </c>
      <c r="L21" s="24">
        <v>12</v>
      </c>
      <c r="M21" s="25">
        <v>13</v>
      </c>
      <c r="N21" s="24">
        <v>14</v>
      </c>
      <c r="O21" s="25">
        <v>15</v>
      </c>
      <c r="P21" s="18"/>
      <c r="Q21" s="18"/>
      <c r="R21" s="18"/>
      <c r="S21" s="18"/>
      <c r="T21" s="18"/>
      <c r="U21" s="18"/>
      <c r="V21" s="18"/>
      <c r="W21" s="18"/>
      <c r="X21" s="19"/>
      <c r="Y21" s="19"/>
      <c r="Z21" s="19"/>
    </row>
    <row r="22" s="19" customFormat="1" ht="33" customHeight="1">
      <c r="A22" s="26" t="s">
        <v>15</v>
      </c>
      <c r="B22" s="36">
        <v>2025</v>
      </c>
      <c r="C22" s="83">
        <v>0</v>
      </c>
      <c r="D22" s="83">
        <v>0</v>
      </c>
      <c r="E22" s="83">
        <v>0</v>
      </c>
      <c r="F22" s="83">
        <v>0</v>
      </c>
      <c r="G22" s="83">
        <v>0</v>
      </c>
      <c r="H22" s="83">
        <v>0</v>
      </c>
      <c r="I22" s="83">
        <v>0</v>
      </c>
      <c r="J22" s="111">
        <v>0</v>
      </c>
      <c r="K22" s="111">
        <v>0</v>
      </c>
      <c r="L22" s="112">
        <v>0</v>
      </c>
      <c r="M22" s="112">
        <v>0</v>
      </c>
      <c r="N22" s="112">
        <v>0</v>
      </c>
      <c r="O22" s="112">
        <v>0</v>
      </c>
      <c r="P22" s="18"/>
      <c r="Q22" s="18"/>
      <c r="R22" s="18"/>
      <c r="S22" s="18"/>
      <c r="T22" s="18"/>
      <c r="U22" s="18"/>
      <c r="V22" s="19"/>
      <c r="W22" s="19"/>
      <c r="X22" s="19"/>
      <c r="Y22" s="19"/>
      <c r="Z22" s="19"/>
    </row>
    <row r="23">
      <c r="A23" s="1"/>
      <c r="B23" s="1"/>
      <c r="C23" s="1"/>
      <c r="D23" s="1"/>
      <c r="E23" s="1"/>
      <c r="F23" s="1"/>
      <c r="G23" s="1"/>
      <c r="H23" s="1"/>
      <c r="I23" s="1"/>
      <c r="J23" s="1"/>
      <c r="K23" s="1"/>
      <c r="L23" s="1"/>
      <c r="M23" s="1"/>
      <c r="N23" s="1"/>
      <c r="O23" s="1"/>
      <c r="P23" s="1"/>
      <c r="Q23" s="1"/>
      <c r="R23" s="1"/>
      <c r="S23" s="1"/>
      <c r="T23" s="1"/>
      <c r="U23" s="1"/>
      <c r="V23" s="1"/>
      <c r="W23" s="1"/>
      <c r="X23" s="1"/>
      <c r="Y23" s="1"/>
      <c r="Z23" s="1"/>
    </row>
    <row r="24">
      <c r="A24" s="1"/>
      <c r="B24" s="1"/>
      <c r="C24" s="1"/>
      <c r="D24" s="1"/>
      <c r="E24" s="1"/>
      <c r="F24" s="1"/>
      <c r="G24" s="1"/>
      <c r="H24" s="1"/>
      <c r="I24" s="1"/>
      <c r="J24" s="1"/>
      <c r="K24" s="1"/>
      <c r="L24" s="1"/>
      <c r="M24" s="1"/>
      <c r="N24" s="1"/>
      <c r="O24" s="1"/>
      <c r="P24" s="1"/>
      <c r="Q24" s="1"/>
      <c r="R24" s="1"/>
      <c r="S24" s="1"/>
      <c r="T24" s="1"/>
      <c r="U24" s="1"/>
      <c r="V24" s="1"/>
      <c r="W24" s="1"/>
      <c r="X24" s="1"/>
      <c r="Y24" s="1"/>
      <c r="Z24" s="1"/>
    </row>
    <row r="25">
      <c r="A25" s="1"/>
      <c r="B25" s="1"/>
      <c r="C25" s="1"/>
      <c r="D25" s="1"/>
      <c r="E25" s="1"/>
      <c r="F25" s="1"/>
      <c r="G25" s="1"/>
      <c r="H25" s="1"/>
      <c r="I25" s="1"/>
      <c r="J25" s="1"/>
      <c r="K25" s="1"/>
      <c r="L25" s="1"/>
      <c r="M25" s="1"/>
      <c r="N25" s="1"/>
      <c r="O25" s="1"/>
      <c r="P25" s="1"/>
      <c r="Q25" s="1"/>
      <c r="R25" s="1"/>
      <c r="S25" s="1"/>
      <c r="T25" s="1"/>
      <c r="U25" s="1"/>
      <c r="V25" s="1"/>
      <c r="W25" s="1"/>
      <c r="X25" s="1"/>
      <c r="Y25" s="1"/>
      <c r="Z25" s="1"/>
    </row>
    <row r="26">
      <c r="A26" s="1"/>
      <c r="B26" s="1"/>
      <c r="C26" s="1"/>
      <c r="D26" s="1"/>
      <c r="E26" s="1"/>
      <c r="F26" s="1"/>
      <c r="G26" s="1"/>
      <c r="H26" s="1"/>
      <c r="I26" s="1"/>
      <c r="J26" s="1"/>
      <c r="K26" s="1"/>
      <c r="L26" s="1"/>
      <c r="M26" s="1"/>
      <c r="N26" s="1"/>
      <c r="O26" s="1"/>
      <c r="P26" s="1"/>
      <c r="Q26" s="1"/>
      <c r="R26" s="1"/>
      <c r="S26" s="1"/>
      <c r="T26" s="1"/>
      <c r="U26" s="1"/>
      <c r="V26" s="1"/>
      <c r="W26" s="1"/>
      <c r="X26" s="1"/>
      <c r="Y26" s="1"/>
      <c r="Z26" s="1"/>
    </row>
    <row r="27">
      <c r="A27" s="1"/>
      <c r="B27" s="1"/>
      <c r="C27" s="1"/>
      <c r="D27" s="1"/>
      <c r="E27" s="1"/>
      <c r="F27" s="1"/>
      <c r="G27" s="1"/>
      <c r="H27" s="1"/>
      <c r="I27" s="1"/>
      <c r="J27" s="1"/>
      <c r="K27" s="1"/>
      <c r="L27" s="1"/>
      <c r="M27" s="1"/>
      <c r="N27" s="1"/>
      <c r="O27" s="1"/>
      <c r="P27" s="1"/>
      <c r="Q27" s="1"/>
      <c r="R27" s="1"/>
      <c r="S27" s="1"/>
      <c r="T27" s="1"/>
      <c r="U27" s="1"/>
      <c r="V27" s="1"/>
      <c r="W27" s="1"/>
      <c r="X27" s="1"/>
      <c r="Y27" s="1"/>
      <c r="Z27" s="1"/>
    </row>
    <row r="28">
      <c r="A28" s="1"/>
      <c r="B28" s="1"/>
      <c r="C28" s="1"/>
      <c r="D28" s="1"/>
      <c r="E28" s="1"/>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0" gridLines="0"/>
  <pageMargins left="0.70866141732283472" right="0.70866141732283472" top="0.74803149606299213" bottom="0.74803149606299213" header="0.31496062992125984" footer="0.31496062992125984"/>
  <pageSetup paperSize="8" scale="68" fitToWidth="1" fitToHeight="1" pageOrder="downThenOver" orientation="landscape"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B70" zoomScale="84" workbookViewId="0">
      <selection activeCell="D84" activeCellId="0" sqref="D84"/>
    </sheetView>
  </sheetViews>
  <sheetFormatPr defaultColWidth="9.140625" defaultRowHeight="14.25"/>
  <cols>
    <col customWidth="1" min="1" max="1" style="114" width="61.7109375"/>
    <col customWidth="1" min="2" max="2" style="115" width="18.5703125"/>
    <col customWidth="1" min="3" max="12" style="115" width="16.85546875"/>
    <col customWidth="1" hidden="1" min="13" max="15" style="115" width="16.85546875"/>
    <col customWidth="1" hidden="1" min="16" max="16" style="115" width="13.5703125"/>
    <col customWidth="1" hidden="1" min="17" max="19" style="115" width="14.5703125"/>
    <col customWidth="1" hidden="1" min="20" max="36" style="115" width="15.7109375"/>
    <col customWidth="1" hidden="1" min="37" max="42" style="115" width="16.85546875"/>
    <col customWidth="1" hidden="1" min="43" max="45" style="116" width="16.85546875"/>
    <col customWidth="1" hidden="1" min="46" max="51" style="113" width="16.85546875"/>
    <col customWidth="1" hidden="1" min="52" max="60" style="113" width="0"/>
    <col min="61" max="256" style="113" width="9.140625"/>
    <col customWidth="1" min="257" max="257" style="113" width="61.7109375"/>
    <col customWidth="1" min="258" max="258" style="113" width="18.5703125"/>
    <col customWidth="1" min="259" max="298" style="113" width="16.85546875"/>
    <col customWidth="1" min="299" max="300" style="113" width="18.5703125"/>
    <col customWidth="1" min="301" max="301" style="113" width="21.7109375"/>
    <col min="302" max="512" style="113" width="9.140625"/>
    <col customWidth="1" min="513" max="513" style="113" width="61.7109375"/>
    <col customWidth="1" min="514" max="514" style="113" width="18.5703125"/>
    <col customWidth="1" min="515" max="554" style="113" width="16.85546875"/>
    <col customWidth="1" min="555" max="556" style="113" width="18.5703125"/>
    <col customWidth="1" min="557" max="557" style="113" width="21.7109375"/>
    <col min="558" max="768" style="113" width="9.140625"/>
    <col customWidth="1" min="769" max="769" style="113" width="61.7109375"/>
    <col customWidth="1" min="770" max="770" style="113" width="18.5703125"/>
    <col customWidth="1" min="771" max="810" style="113" width="16.85546875"/>
    <col customWidth="1" min="811" max="812" style="113" width="18.5703125"/>
    <col customWidth="1" min="813" max="813" style="113" width="21.7109375"/>
    <col min="814" max="1024" style="113" width="9.140625"/>
    <col customWidth="1" min="1025" max="1025" style="113" width="61.7109375"/>
    <col customWidth="1" min="1026" max="1026" style="113" width="18.5703125"/>
    <col customWidth="1" min="1027" max="1066" style="113" width="16.85546875"/>
    <col customWidth="1" min="1067" max="1068" style="113" width="18.5703125"/>
    <col customWidth="1" min="1069" max="1069" style="113" width="21.7109375"/>
    <col min="1070" max="1280" style="113" width="9.140625"/>
    <col customWidth="1" min="1281" max="1281" style="113" width="61.7109375"/>
    <col customWidth="1" min="1282" max="1282" style="113" width="18.5703125"/>
    <col customWidth="1" min="1283" max="1322" style="113" width="16.85546875"/>
    <col customWidth="1" min="1323" max="1324" style="113" width="18.5703125"/>
    <col customWidth="1" min="1325" max="1325" style="113" width="21.7109375"/>
    <col min="1326" max="1536" style="113" width="9.140625"/>
    <col customWidth="1" min="1537" max="1537" style="113" width="61.7109375"/>
    <col customWidth="1" min="1538" max="1538" style="113" width="18.5703125"/>
    <col customWidth="1" min="1539" max="1578" style="113" width="16.85546875"/>
    <col customWidth="1" min="1579" max="1580" style="113" width="18.5703125"/>
    <col customWidth="1" min="1581" max="1581" style="113" width="21.7109375"/>
    <col min="1582" max="1792" style="113" width="9.140625"/>
    <col customWidth="1" min="1793" max="1793" style="113" width="61.7109375"/>
    <col customWidth="1" min="1794" max="1794" style="113" width="18.5703125"/>
    <col customWidth="1" min="1795" max="1834" style="113" width="16.85546875"/>
    <col customWidth="1" min="1835" max="1836" style="113" width="18.5703125"/>
    <col customWidth="1" min="1837" max="1837" style="113" width="21.7109375"/>
    <col min="1838" max="2048" style="113" width="9.140625"/>
    <col customWidth="1" min="2049" max="2049" style="113" width="61.7109375"/>
    <col customWidth="1" min="2050" max="2050" style="113" width="18.5703125"/>
    <col customWidth="1" min="2051" max="2090" style="113" width="16.85546875"/>
    <col customWidth="1" min="2091" max="2092" style="113" width="18.5703125"/>
    <col customWidth="1" min="2093" max="2093" style="113" width="21.7109375"/>
    <col min="2094" max="2304" style="113" width="9.140625"/>
    <col customWidth="1" min="2305" max="2305" style="113" width="61.7109375"/>
    <col customWidth="1" min="2306" max="2306" style="113" width="18.5703125"/>
    <col customWidth="1" min="2307" max="2346" style="113" width="16.85546875"/>
    <col customWidth="1" min="2347" max="2348" style="113" width="18.5703125"/>
    <col customWidth="1" min="2349" max="2349" style="113" width="21.7109375"/>
    <col min="2350" max="2560" style="113" width="9.140625"/>
    <col customWidth="1" min="2561" max="2561" style="113" width="61.7109375"/>
    <col customWidth="1" min="2562" max="2562" style="113" width="18.5703125"/>
    <col customWidth="1" min="2563" max="2602" style="113" width="16.85546875"/>
    <col customWidth="1" min="2603" max="2604" style="113" width="18.5703125"/>
    <col customWidth="1" min="2605" max="2605" style="113" width="21.7109375"/>
    <col min="2606" max="2816" style="113" width="9.140625"/>
    <col customWidth="1" min="2817" max="2817" style="113" width="61.7109375"/>
    <col customWidth="1" min="2818" max="2818" style="113" width="18.5703125"/>
    <col customWidth="1" min="2819" max="2858" style="113" width="16.85546875"/>
    <col customWidth="1" min="2859" max="2860" style="113" width="18.5703125"/>
    <col customWidth="1" min="2861" max="2861" style="113" width="21.7109375"/>
    <col min="2862" max="3072" style="113" width="9.140625"/>
    <col customWidth="1" min="3073" max="3073" style="113" width="61.7109375"/>
    <col customWidth="1" min="3074" max="3074" style="113" width="18.5703125"/>
    <col customWidth="1" min="3075" max="3114" style="113" width="16.85546875"/>
    <col customWidth="1" min="3115" max="3116" style="113" width="18.5703125"/>
    <col customWidth="1" min="3117" max="3117" style="113" width="21.7109375"/>
    <col min="3118" max="3328" style="113" width="9.140625"/>
    <col customWidth="1" min="3329" max="3329" style="113" width="61.7109375"/>
    <col customWidth="1" min="3330" max="3330" style="113" width="18.5703125"/>
    <col customWidth="1" min="3331" max="3370" style="113" width="16.85546875"/>
    <col customWidth="1" min="3371" max="3372" style="113" width="18.5703125"/>
    <col customWidth="1" min="3373" max="3373" style="113" width="21.7109375"/>
    <col min="3374" max="3584" style="113" width="9.140625"/>
    <col customWidth="1" min="3585" max="3585" style="113" width="61.7109375"/>
    <col customWidth="1" min="3586" max="3586" style="113" width="18.5703125"/>
    <col customWidth="1" min="3587" max="3626" style="113" width="16.85546875"/>
    <col customWidth="1" min="3627" max="3628" style="113" width="18.5703125"/>
    <col customWidth="1" min="3629" max="3629" style="113" width="21.7109375"/>
    <col min="3630" max="3840" style="113" width="9.140625"/>
    <col customWidth="1" min="3841" max="3841" style="113" width="61.7109375"/>
    <col customWidth="1" min="3842" max="3842" style="113" width="18.5703125"/>
    <col customWidth="1" min="3843" max="3882" style="113" width="16.85546875"/>
    <col customWidth="1" min="3883" max="3884" style="113" width="18.5703125"/>
    <col customWidth="1" min="3885" max="3885" style="113" width="21.7109375"/>
    <col min="3886" max="4096" style="113" width="9.140625"/>
    <col customWidth="1" min="4097" max="4097" style="113" width="61.7109375"/>
    <col customWidth="1" min="4098" max="4098" style="113" width="18.5703125"/>
    <col customWidth="1" min="4099" max="4138" style="113" width="16.85546875"/>
    <col customWidth="1" min="4139" max="4140" style="113" width="18.5703125"/>
    <col customWidth="1" min="4141" max="4141" style="113" width="21.7109375"/>
    <col min="4142" max="4352" style="113" width="9.140625"/>
    <col customWidth="1" min="4353" max="4353" style="113" width="61.7109375"/>
    <col customWidth="1" min="4354" max="4354" style="113" width="18.5703125"/>
    <col customWidth="1" min="4355" max="4394" style="113" width="16.85546875"/>
    <col customWidth="1" min="4395" max="4396" style="113" width="18.5703125"/>
    <col customWidth="1" min="4397" max="4397" style="113" width="21.7109375"/>
    <col min="4398" max="4608" style="113" width="9.140625"/>
    <col customWidth="1" min="4609" max="4609" style="113" width="61.7109375"/>
    <col customWidth="1" min="4610" max="4610" style="113" width="18.5703125"/>
    <col customWidth="1" min="4611" max="4650" style="113" width="16.85546875"/>
    <col customWidth="1" min="4651" max="4652" style="113" width="18.5703125"/>
    <col customWidth="1" min="4653" max="4653" style="113" width="21.7109375"/>
    <col min="4654" max="4864" style="113" width="9.140625"/>
    <col customWidth="1" min="4865" max="4865" style="113" width="61.7109375"/>
    <col customWidth="1" min="4866" max="4866" style="113" width="18.5703125"/>
    <col customWidth="1" min="4867" max="4906" style="113" width="16.85546875"/>
    <col customWidth="1" min="4907" max="4908" style="113" width="18.5703125"/>
    <col customWidth="1" min="4909" max="4909" style="113" width="21.7109375"/>
    <col min="4910" max="5120" style="113" width="9.140625"/>
    <col customWidth="1" min="5121" max="5121" style="113" width="61.7109375"/>
    <col customWidth="1" min="5122" max="5122" style="113" width="18.5703125"/>
    <col customWidth="1" min="5123" max="5162" style="113" width="16.85546875"/>
    <col customWidth="1" min="5163" max="5164" style="113" width="18.5703125"/>
    <col customWidth="1" min="5165" max="5165" style="113" width="21.7109375"/>
    <col min="5166" max="5376" style="113" width="9.140625"/>
    <col customWidth="1" min="5377" max="5377" style="113" width="61.7109375"/>
    <col customWidth="1" min="5378" max="5378" style="113" width="18.5703125"/>
    <col customWidth="1" min="5379" max="5418" style="113" width="16.85546875"/>
    <col customWidth="1" min="5419" max="5420" style="113" width="18.5703125"/>
    <col customWidth="1" min="5421" max="5421" style="113" width="21.7109375"/>
    <col min="5422" max="5632" style="113" width="9.140625"/>
    <col customWidth="1" min="5633" max="5633" style="113" width="61.7109375"/>
    <col customWidth="1" min="5634" max="5634" style="113" width="18.5703125"/>
    <col customWidth="1" min="5635" max="5674" style="113" width="16.85546875"/>
    <col customWidth="1" min="5675" max="5676" style="113" width="18.5703125"/>
    <col customWidth="1" min="5677" max="5677" style="113" width="21.7109375"/>
    <col min="5678" max="5888" style="113" width="9.140625"/>
    <col customWidth="1" min="5889" max="5889" style="113" width="61.7109375"/>
    <col customWidth="1" min="5890" max="5890" style="113" width="18.5703125"/>
    <col customWidth="1" min="5891" max="5930" style="113" width="16.85546875"/>
    <col customWidth="1" min="5931" max="5932" style="113" width="18.5703125"/>
    <col customWidth="1" min="5933" max="5933" style="113" width="21.7109375"/>
    <col min="5934" max="6144" style="113" width="9.140625"/>
    <col customWidth="1" min="6145" max="6145" style="113" width="61.7109375"/>
    <col customWidth="1" min="6146" max="6146" style="113" width="18.5703125"/>
    <col customWidth="1" min="6147" max="6186" style="113" width="16.85546875"/>
    <col customWidth="1" min="6187" max="6188" style="113" width="18.5703125"/>
    <col customWidth="1" min="6189" max="6189" style="113" width="21.7109375"/>
    <col min="6190" max="6400" style="113" width="9.140625"/>
    <col customWidth="1" min="6401" max="6401" style="113" width="61.7109375"/>
    <col customWidth="1" min="6402" max="6402" style="113" width="18.5703125"/>
    <col customWidth="1" min="6403" max="6442" style="113" width="16.85546875"/>
    <col customWidth="1" min="6443" max="6444" style="113" width="18.5703125"/>
    <col customWidth="1" min="6445" max="6445" style="113" width="21.7109375"/>
    <col min="6446" max="6656" style="113" width="9.140625"/>
    <col customWidth="1" min="6657" max="6657" style="113" width="61.7109375"/>
    <col customWidth="1" min="6658" max="6658" style="113" width="18.5703125"/>
    <col customWidth="1" min="6659" max="6698" style="113" width="16.85546875"/>
    <col customWidth="1" min="6699" max="6700" style="113" width="18.5703125"/>
    <col customWidth="1" min="6701" max="6701" style="113" width="21.7109375"/>
    <col min="6702" max="6912" style="113" width="9.140625"/>
    <col customWidth="1" min="6913" max="6913" style="113" width="61.7109375"/>
    <col customWidth="1" min="6914" max="6914" style="113" width="18.5703125"/>
    <col customWidth="1" min="6915" max="6954" style="113" width="16.85546875"/>
    <col customWidth="1" min="6955" max="6956" style="113" width="18.5703125"/>
    <col customWidth="1" min="6957" max="6957" style="113" width="21.7109375"/>
    <col min="6958" max="7168" style="113" width="9.140625"/>
    <col customWidth="1" min="7169" max="7169" style="113" width="61.7109375"/>
    <col customWidth="1" min="7170" max="7170" style="113" width="18.5703125"/>
    <col customWidth="1" min="7171" max="7210" style="113" width="16.85546875"/>
    <col customWidth="1" min="7211" max="7212" style="113" width="18.5703125"/>
    <col customWidth="1" min="7213" max="7213" style="113" width="21.7109375"/>
    <col min="7214" max="7424" style="113" width="9.140625"/>
    <col customWidth="1" min="7425" max="7425" style="113" width="61.7109375"/>
    <col customWidth="1" min="7426" max="7426" style="113" width="18.5703125"/>
    <col customWidth="1" min="7427" max="7466" style="113" width="16.85546875"/>
    <col customWidth="1" min="7467" max="7468" style="113" width="18.5703125"/>
    <col customWidth="1" min="7469" max="7469" style="113" width="21.7109375"/>
    <col min="7470" max="7680" style="113" width="9.140625"/>
    <col customWidth="1" min="7681" max="7681" style="113" width="61.7109375"/>
    <col customWidth="1" min="7682" max="7682" style="113" width="18.5703125"/>
    <col customWidth="1" min="7683" max="7722" style="113" width="16.85546875"/>
    <col customWidth="1" min="7723" max="7724" style="113" width="18.5703125"/>
    <col customWidth="1" min="7725" max="7725" style="113" width="21.7109375"/>
    <col min="7726" max="7936" style="113" width="9.140625"/>
    <col customWidth="1" min="7937" max="7937" style="113" width="61.7109375"/>
    <col customWidth="1" min="7938" max="7938" style="113" width="18.5703125"/>
    <col customWidth="1" min="7939" max="7978" style="113" width="16.85546875"/>
    <col customWidth="1" min="7979" max="7980" style="113" width="18.5703125"/>
    <col customWidth="1" min="7981" max="7981" style="113" width="21.7109375"/>
    <col min="7982" max="8192" style="113" width="9.140625"/>
    <col customWidth="1" min="8193" max="8193" style="113" width="61.7109375"/>
    <col customWidth="1" min="8194" max="8194" style="113" width="18.5703125"/>
    <col customWidth="1" min="8195" max="8234" style="113" width="16.85546875"/>
    <col customWidth="1" min="8235" max="8236" style="113" width="18.5703125"/>
    <col customWidth="1" min="8237" max="8237" style="113" width="21.7109375"/>
    <col min="8238" max="8448" style="113" width="9.140625"/>
    <col customWidth="1" min="8449" max="8449" style="113" width="61.7109375"/>
    <col customWidth="1" min="8450" max="8450" style="113" width="18.5703125"/>
    <col customWidth="1" min="8451" max="8490" style="113" width="16.85546875"/>
    <col customWidth="1" min="8491" max="8492" style="113" width="18.5703125"/>
    <col customWidth="1" min="8493" max="8493" style="113" width="21.7109375"/>
    <col min="8494" max="8704" style="113" width="9.140625"/>
    <col customWidth="1" min="8705" max="8705" style="113" width="61.7109375"/>
    <col customWidth="1" min="8706" max="8706" style="113" width="18.5703125"/>
    <col customWidth="1" min="8707" max="8746" style="113" width="16.85546875"/>
    <col customWidth="1" min="8747" max="8748" style="113" width="18.5703125"/>
    <col customWidth="1" min="8749" max="8749" style="113" width="21.7109375"/>
    <col min="8750" max="8960" style="113" width="9.140625"/>
    <col customWidth="1" min="8961" max="8961" style="113" width="61.7109375"/>
    <col customWidth="1" min="8962" max="8962" style="113" width="18.5703125"/>
    <col customWidth="1" min="8963" max="9002" style="113" width="16.85546875"/>
    <col customWidth="1" min="9003" max="9004" style="113" width="18.5703125"/>
    <col customWidth="1" min="9005" max="9005" style="113" width="21.7109375"/>
    <col min="9006" max="9216" style="113" width="9.140625"/>
    <col customWidth="1" min="9217" max="9217" style="113" width="61.7109375"/>
    <col customWidth="1" min="9218" max="9218" style="113" width="18.5703125"/>
    <col customWidth="1" min="9219" max="9258" style="113" width="16.85546875"/>
    <col customWidth="1" min="9259" max="9260" style="113" width="18.5703125"/>
    <col customWidth="1" min="9261" max="9261" style="113" width="21.7109375"/>
    <col min="9262" max="9472" style="113" width="9.140625"/>
    <col customWidth="1" min="9473" max="9473" style="113" width="61.7109375"/>
    <col customWidth="1" min="9474" max="9474" style="113" width="18.5703125"/>
    <col customWidth="1" min="9475" max="9514" style="113" width="16.85546875"/>
    <col customWidth="1" min="9515" max="9516" style="113" width="18.5703125"/>
    <col customWidth="1" min="9517" max="9517" style="113" width="21.7109375"/>
    <col min="9518" max="9728" style="113" width="9.140625"/>
    <col customWidth="1" min="9729" max="9729" style="113" width="61.7109375"/>
    <col customWidth="1" min="9730" max="9730" style="113" width="18.5703125"/>
    <col customWidth="1" min="9731" max="9770" style="113" width="16.85546875"/>
    <col customWidth="1" min="9771" max="9772" style="113" width="18.5703125"/>
    <col customWidth="1" min="9773" max="9773" style="113" width="21.7109375"/>
    <col min="9774" max="9984" style="113" width="9.140625"/>
    <col customWidth="1" min="9985" max="9985" style="113" width="61.7109375"/>
    <col customWidth="1" min="9986" max="9986" style="113" width="18.5703125"/>
    <col customWidth="1" min="9987" max="10026" style="113" width="16.85546875"/>
    <col customWidth="1" min="10027" max="10028" style="113" width="18.5703125"/>
    <col customWidth="1" min="10029" max="10029" style="113" width="21.7109375"/>
    <col min="10030" max="10240" style="113" width="9.140625"/>
    <col customWidth="1" min="10241" max="10241" style="113" width="61.7109375"/>
    <col customWidth="1" min="10242" max="10242" style="113" width="18.5703125"/>
    <col customWidth="1" min="10243" max="10282" style="113" width="16.85546875"/>
    <col customWidth="1" min="10283" max="10284" style="113" width="18.5703125"/>
    <col customWidth="1" min="10285" max="10285" style="113" width="21.7109375"/>
    <col min="10286" max="10496" style="113" width="9.140625"/>
    <col customWidth="1" min="10497" max="10497" style="113" width="61.7109375"/>
    <col customWidth="1" min="10498" max="10498" style="113" width="18.5703125"/>
    <col customWidth="1" min="10499" max="10538" style="113" width="16.85546875"/>
    <col customWidth="1" min="10539" max="10540" style="113" width="18.5703125"/>
    <col customWidth="1" min="10541" max="10541" style="113" width="21.7109375"/>
    <col min="10542" max="10752" style="113" width="9.140625"/>
    <col customWidth="1" min="10753" max="10753" style="113" width="61.7109375"/>
    <col customWidth="1" min="10754" max="10754" style="113" width="18.5703125"/>
    <col customWidth="1" min="10755" max="10794" style="113" width="16.85546875"/>
    <col customWidth="1" min="10795" max="10796" style="113" width="18.5703125"/>
    <col customWidth="1" min="10797" max="10797" style="113" width="21.7109375"/>
    <col min="10798" max="11008" style="113" width="9.140625"/>
    <col customWidth="1" min="11009" max="11009" style="113" width="61.7109375"/>
    <col customWidth="1" min="11010" max="11010" style="113" width="18.5703125"/>
    <col customWidth="1" min="11011" max="11050" style="113" width="16.85546875"/>
    <col customWidth="1" min="11051" max="11052" style="113" width="18.5703125"/>
    <col customWidth="1" min="11053" max="11053" style="113" width="21.7109375"/>
    <col min="11054" max="11264" style="113" width="9.140625"/>
    <col customWidth="1" min="11265" max="11265" style="113" width="61.7109375"/>
    <col customWidth="1" min="11266" max="11266" style="113" width="18.5703125"/>
    <col customWidth="1" min="11267" max="11306" style="113" width="16.85546875"/>
    <col customWidth="1" min="11307" max="11308" style="113" width="18.5703125"/>
    <col customWidth="1" min="11309" max="11309" style="113" width="21.7109375"/>
    <col min="11310" max="11520" style="113" width="9.140625"/>
    <col customWidth="1" min="11521" max="11521" style="113" width="61.7109375"/>
    <col customWidth="1" min="11522" max="11522" style="113" width="18.5703125"/>
    <col customWidth="1" min="11523" max="11562" style="113" width="16.85546875"/>
    <col customWidth="1" min="11563" max="11564" style="113" width="18.5703125"/>
    <col customWidth="1" min="11565" max="11565" style="113" width="21.7109375"/>
    <col min="11566" max="11776" style="113" width="9.140625"/>
    <col customWidth="1" min="11777" max="11777" style="113" width="61.7109375"/>
    <col customWidth="1" min="11778" max="11778" style="113" width="18.5703125"/>
    <col customWidth="1" min="11779" max="11818" style="113" width="16.85546875"/>
    <col customWidth="1" min="11819" max="11820" style="113" width="18.5703125"/>
    <col customWidth="1" min="11821" max="11821" style="113" width="21.7109375"/>
    <col min="11822" max="12032" style="113" width="9.140625"/>
    <col customWidth="1" min="12033" max="12033" style="113" width="61.7109375"/>
    <col customWidth="1" min="12034" max="12034" style="113" width="18.5703125"/>
    <col customWidth="1" min="12035" max="12074" style="113" width="16.85546875"/>
    <col customWidth="1" min="12075" max="12076" style="113" width="18.5703125"/>
    <col customWidth="1" min="12077" max="12077" style="113" width="21.7109375"/>
    <col min="12078" max="12288" style="113" width="9.140625"/>
    <col customWidth="1" min="12289" max="12289" style="113" width="61.7109375"/>
    <col customWidth="1" min="12290" max="12290" style="113" width="18.5703125"/>
    <col customWidth="1" min="12291" max="12330" style="113" width="16.85546875"/>
    <col customWidth="1" min="12331" max="12332" style="113" width="18.5703125"/>
    <col customWidth="1" min="12333" max="12333" style="113" width="21.7109375"/>
    <col min="12334" max="12544" style="113" width="9.140625"/>
    <col customWidth="1" min="12545" max="12545" style="113" width="61.7109375"/>
    <col customWidth="1" min="12546" max="12546" style="113" width="18.5703125"/>
    <col customWidth="1" min="12547" max="12586" style="113" width="16.85546875"/>
    <col customWidth="1" min="12587" max="12588" style="113" width="18.5703125"/>
    <col customWidth="1" min="12589" max="12589" style="113" width="21.7109375"/>
    <col min="12590" max="12800" style="113" width="9.140625"/>
    <col customWidth="1" min="12801" max="12801" style="113" width="61.7109375"/>
    <col customWidth="1" min="12802" max="12802" style="113" width="18.5703125"/>
    <col customWidth="1" min="12803" max="12842" style="113" width="16.85546875"/>
    <col customWidth="1" min="12843" max="12844" style="113" width="18.5703125"/>
    <col customWidth="1" min="12845" max="12845" style="113" width="21.7109375"/>
    <col min="12846" max="13056" style="113" width="9.140625"/>
    <col customWidth="1" min="13057" max="13057" style="113" width="61.7109375"/>
    <col customWidth="1" min="13058" max="13058" style="113" width="18.5703125"/>
    <col customWidth="1" min="13059" max="13098" style="113" width="16.85546875"/>
    <col customWidth="1" min="13099" max="13100" style="113" width="18.5703125"/>
    <col customWidth="1" min="13101" max="13101" style="113" width="21.7109375"/>
    <col min="13102" max="13312" style="113" width="9.140625"/>
    <col customWidth="1" min="13313" max="13313" style="113" width="61.7109375"/>
    <col customWidth="1" min="13314" max="13314" style="113" width="18.5703125"/>
    <col customWidth="1" min="13315" max="13354" style="113" width="16.85546875"/>
    <col customWidth="1" min="13355" max="13356" style="113" width="18.5703125"/>
    <col customWidth="1" min="13357" max="13357" style="113" width="21.7109375"/>
    <col min="13358" max="13568" style="113" width="9.140625"/>
    <col customWidth="1" min="13569" max="13569" style="113" width="61.7109375"/>
    <col customWidth="1" min="13570" max="13570" style="113" width="18.5703125"/>
    <col customWidth="1" min="13571" max="13610" style="113" width="16.85546875"/>
    <col customWidth="1" min="13611" max="13612" style="113" width="18.5703125"/>
    <col customWidth="1" min="13613" max="13613" style="113" width="21.7109375"/>
    <col min="13614" max="13824" style="113" width="9.140625"/>
    <col customWidth="1" min="13825" max="13825" style="113" width="61.7109375"/>
    <col customWidth="1" min="13826" max="13826" style="113" width="18.5703125"/>
    <col customWidth="1" min="13827" max="13866" style="113" width="16.85546875"/>
    <col customWidth="1" min="13867" max="13868" style="113" width="18.5703125"/>
    <col customWidth="1" min="13869" max="13869" style="113" width="21.7109375"/>
    <col min="13870" max="14080" style="113" width="9.140625"/>
    <col customWidth="1" min="14081" max="14081" style="113" width="61.7109375"/>
    <col customWidth="1" min="14082" max="14082" style="113" width="18.5703125"/>
    <col customWidth="1" min="14083" max="14122" style="113" width="16.85546875"/>
    <col customWidth="1" min="14123" max="14124" style="113" width="18.5703125"/>
    <col customWidth="1" min="14125" max="14125" style="113" width="21.7109375"/>
    <col min="14126" max="14336" style="113" width="9.140625"/>
    <col customWidth="1" min="14337" max="14337" style="113" width="61.7109375"/>
    <col customWidth="1" min="14338" max="14338" style="113" width="18.5703125"/>
    <col customWidth="1" min="14339" max="14378" style="113" width="16.85546875"/>
    <col customWidth="1" min="14379" max="14380" style="113" width="18.5703125"/>
    <col customWidth="1" min="14381" max="14381" style="113" width="21.7109375"/>
    <col min="14382" max="14592" style="113" width="9.140625"/>
    <col customWidth="1" min="14593" max="14593" style="113" width="61.7109375"/>
    <col customWidth="1" min="14594" max="14594" style="113" width="18.5703125"/>
    <col customWidth="1" min="14595" max="14634" style="113" width="16.85546875"/>
    <col customWidth="1" min="14635" max="14636" style="113" width="18.5703125"/>
    <col customWidth="1" min="14637" max="14637" style="113" width="21.7109375"/>
    <col min="14638" max="14848" style="113" width="9.140625"/>
    <col customWidth="1" min="14849" max="14849" style="113" width="61.7109375"/>
    <col customWidth="1" min="14850" max="14850" style="113" width="18.5703125"/>
    <col customWidth="1" min="14851" max="14890" style="113" width="16.85546875"/>
    <col customWidth="1" min="14891" max="14892" style="113" width="18.5703125"/>
    <col customWidth="1" min="14893" max="14893" style="113" width="21.7109375"/>
    <col min="14894" max="15104" style="113" width="9.140625"/>
    <col customWidth="1" min="15105" max="15105" style="113" width="61.7109375"/>
    <col customWidth="1" min="15106" max="15106" style="113" width="18.5703125"/>
    <col customWidth="1" min="15107" max="15146" style="113" width="16.85546875"/>
    <col customWidth="1" min="15147" max="15148" style="113" width="18.5703125"/>
    <col customWidth="1" min="15149" max="15149" style="113" width="21.7109375"/>
    <col min="15150" max="15360" style="113" width="9.140625"/>
    <col customWidth="1" min="15361" max="15361" style="113" width="61.7109375"/>
    <col customWidth="1" min="15362" max="15362" style="113" width="18.5703125"/>
    <col customWidth="1" min="15363" max="15402" style="113" width="16.85546875"/>
    <col customWidth="1" min="15403" max="15404" style="113" width="18.5703125"/>
    <col customWidth="1" min="15405" max="15405" style="113" width="21.7109375"/>
    <col min="15406" max="15616" style="113" width="9.140625"/>
    <col customWidth="1" min="15617" max="15617" style="113" width="61.7109375"/>
    <col customWidth="1" min="15618" max="15618" style="113" width="18.5703125"/>
    <col customWidth="1" min="15619" max="15658" style="113" width="16.85546875"/>
    <col customWidth="1" min="15659" max="15660" style="113" width="18.5703125"/>
    <col customWidth="1" min="15661" max="15661" style="113" width="21.7109375"/>
    <col min="15662" max="15872" style="113" width="9.140625"/>
    <col customWidth="1" min="15873" max="15873" style="113" width="61.7109375"/>
    <col customWidth="1" min="15874" max="15874" style="113" width="18.5703125"/>
    <col customWidth="1" min="15875" max="15914" style="113" width="16.85546875"/>
    <col customWidth="1" min="15915" max="15916" style="113" width="18.5703125"/>
    <col customWidth="1" min="15917" max="15917" style="113" width="21.7109375"/>
    <col min="15918" max="16128" style="113" width="9.140625"/>
    <col customWidth="1" min="16129" max="16129" style="113" width="61.7109375"/>
    <col customWidth="1" min="16130" max="16130" style="113" width="18.5703125"/>
    <col customWidth="1" min="16131" max="16170" style="113" width="16.85546875"/>
    <col customWidth="1" min="16171" max="16172" style="113" width="18.5703125"/>
    <col customWidth="1" min="16173" max="16173" style="113" width="21.7109375"/>
    <col min="16174" max="16384" style="113" width="9.140625"/>
  </cols>
  <sheetData>
    <row r="1" ht="17.25">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ht="17.25">
      <c r="A2" s="3"/>
      <c r="B2" s="2"/>
      <c r="C2" s="2"/>
      <c r="D2" s="2"/>
      <c r="E2" s="113"/>
      <c r="F2" s="113"/>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16"/>
      <c r="AR2" s="116"/>
    </row>
    <row r="3" ht="17.25">
      <c r="A3" s="6"/>
      <c r="B3" s="2"/>
      <c r="C3" s="2"/>
      <c r="D3" s="2"/>
      <c r="E3" s="113"/>
      <c r="F3" s="113"/>
      <c r="G3" s="2"/>
      <c r="H3" s="5" t="s">
        <v>253</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16"/>
      <c r="AR3" s="116"/>
    </row>
    <row r="4" ht="17.25">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117"/>
      <c r="AR4" s="117"/>
    </row>
    <row r="5" ht="15">
      <c r="A5" s="118" t="str">
        <f>'1. паспорт местоположение'!A5:C5</f>
        <v xml:space="preserve">Год раскрытия информации: 2025 год</v>
      </c>
      <c r="B5" s="118"/>
      <c r="C5" s="118"/>
      <c r="D5" s="118"/>
      <c r="E5" s="118"/>
      <c r="F5" s="118"/>
      <c r="G5" s="118"/>
      <c r="H5" s="118"/>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20"/>
      <c r="AR5" s="120"/>
    </row>
    <row r="6" ht="17.25">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117"/>
      <c r="AR6" s="117"/>
    </row>
    <row r="7" ht="17.25">
      <c r="A7" s="12" t="s">
        <v>4</v>
      </c>
      <c r="B7" s="12"/>
      <c r="C7" s="12"/>
      <c r="D7" s="12"/>
      <c r="E7" s="12"/>
      <c r="F7" s="12"/>
      <c r="G7" s="12"/>
      <c r="H7" s="12"/>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21"/>
      <c r="AR7" s="121"/>
    </row>
    <row r="8" ht="17.25">
      <c r="A8" s="12"/>
      <c r="B8" s="12"/>
      <c r="C8" s="12"/>
      <c r="D8" s="12"/>
      <c r="E8" s="12"/>
      <c r="F8" s="12"/>
      <c r="G8" s="12"/>
      <c r="H8" s="12"/>
      <c r="I8" s="12"/>
      <c r="J8" s="12"/>
      <c r="K8" s="12"/>
      <c r="L8" s="11"/>
      <c r="M8" s="11"/>
      <c r="N8" s="11"/>
      <c r="O8" s="11"/>
      <c r="P8" s="11"/>
      <c r="Q8" s="11"/>
      <c r="R8" s="11"/>
      <c r="S8" s="11"/>
      <c r="T8" s="11"/>
      <c r="U8" s="11"/>
      <c r="V8" s="11"/>
      <c r="W8" s="11"/>
      <c r="X8" s="11"/>
      <c r="Y8" s="11"/>
      <c r="Z8" s="2"/>
      <c r="AA8" s="2"/>
      <c r="AB8" s="2"/>
      <c r="AC8" s="2"/>
      <c r="AD8" s="2"/>
      <c r="AE8" s="2"/>
      <c r="AF8" s="2"/>
      <c r="AG8" s="2"/>
      <c r="AH8" s="2"/>
      <c r="AI8" s="2"/>
      <c r="AJ8" s="2"/>
      <c r="AK8" s="2"/>
      <c r="AL8" s="2"/>
      <c r="AM8" s="2"/>
      <c r="AN8" s="2"/>
      <c r="AO8" s="2"/>
      <c r="AP8" s="2"/>
      <c r="AQ8" s="117"/>
      <c r="AR8" s="117"/>
    </row>
    <row r="9" ht="17.25">
      <c r="A9" s="17" t="str">
        <f>'1. паспорт местоположение'!A9:C9</f>
        <v xml:space="preserve">Акционерное общество "Россети Янтарь" ДЗО  ПАО "Россети"</v>
      </c>
      <c r="B9" s="17"/>
      <c r="C9" s="17"/>
      <c r="D9" s="17"/>
      <c r="E9" s="17"/>
      <c r="F9" s="17"/>
      <c r="G9" s="17"/>
      <c r="H9" s="17"/>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22"/>
      <c r="AR9" s="122"/>
    </row>
    <row r="10" ht="15">
      <c r="A10" s="15" t="s">
        <v>6</v>
      </c>
      <c r="B10" s="15"/>
      <c r="C10" s="15"/>
      <c r="D10" s="15"/>
      <c r="E10" s="15"/>
      <c r="F10" s="15"/>
      <c r="G10" s="15"/>
      <c r="H10" s="15"/>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23"/>
      <c r="AR10" s="123"/>
    </row>
    <row r="11" ht="17.25">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2"/>
      <c r="AA11" s="2"/>
      <c r="AB11" s="2"/>
      <c r="AC11" s="2"/>
      <c r="AD11" s="2"/>
      <c r="AE11" s="2"/>
      <c r="AF11" s="2"/>
      <c r="AG11" s="2"/>
      <c r="AH11" s="2"/>
      <c r="AI11" s="2"/>
      <c r="AJ11" s="2"/>
      <c r="AK11" s="2"/>
      <c r="AL11" s="2"/>
      <c r="AM11" s="2"/>
      <c r="AN11" s="2"/>
      <c r="AO11" s="2"/>
      <c r="AP11" s="2"/>
      <c r="AQ11" s="117"/>
      <c r="AR11" s="117"/>
    </row>
    <row r="12" ht="17.25">
      <c r="A12" s="17" t="str">
        <f>'1. паспорт местоположение'!A12:C12</f>
        <v>N_НМА15-2</v>
      </c>
      <c r="B12" s="17"/>
      <c r="C12" s="17"/>
      <c r="D12" s="17"/>
      <c r="E12" s="17"/>
      <c r="F12" s="17"/>
      <c r="G12" s="17"/>
      <c r="H12" s="17"/>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22"/>
      <c r="AR12" s="122"/>
    </row>
    <row r="13" ht="15">
      <c r="A13" s="15" t="s">
        <v>8</v>
      </c>
      <c r="B13" s="15"/>
      <c r="C13" s="15"/>
      <c r="D13" s="15"/>
      <c r="E13" s="15"/>
      <c r="F13" s="15"/>
      <c r="G13" s="15"/>
      <c r="H13" s="15"/>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23"/>
      <c r="AR13" s="123"/>
    </row>
    <row r="14" ht="17.2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2"/>
      <c r="AA14" s="2"/>
      <c r="AB14" s="2"/>
      <c r="AC14" s="2"/>
      <c r="AD14" s="2"/>
      <c r="AE14" s="2"/>
      <c r="AF14" s="2"/>
      <c r="AG14" s="2"/>
      <c r="AH14" s="2"/>
      <c r="AI14" s="2"/>
      <c r="AJ14" s="2"/>
      <c r="AK14" s="2"/>
      <c r="AL14" s="2"/>
      <c r="AM14" s="2"/>
      <c r="AN14" s="2"/>
      <c r="AO14" s="2"/>
      <c r="AP14" s="2"/>
      <c r="AQ14" s="117"/>
      <c r="AR14" s="117"/>
    </row>
    <row r="15" ht="56.25" customHeight="1">
      <c r="A15" s="17" t="str">
        <f>'1. паспорт местоположение'!A15:C15</f>
        <v xml:space="preserve">Развитие функционала технологической интеграционной платформы АО "Россети Янтарь" с внедрением дополнительных потоков (2 этап)</v>
      </c>
      <c r="B15" s="17"/>
      <c r="C15" s="17"/>
      <c r="D15" s="17"/>
      <c r="E15" s="17"/>
      <c r="F15" s="17"/>
      <c r="G15" s="17"/>
      <c r="H15" s="17"/>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22"/>
      <c r="AR15" s="122"/>
    </row>
    <row r="16" ht="15">
      <c r="A16" s="15" t="s">
        <v>10</v>
      </c>
      <c r="B16" s="15"/>
      <c r="C16" s="15"/>
      <c r="D16" s="15"/>
      <c r="E16" s="15"/>
      <c r="F16" s="15"/>
      <c r="G16" s="15"/>
      <c r="H16" s="15"/>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23"/>
      <c r="AR16" s="123"/>
    </row>
    <row r="17" ht="17.25">
      <c r="A17" s="18"/>
      <c r="B17" s="18"/>
      <c r="C17" s="18"/>
      <c r="D17" s="18"/>
      <c r="E17" s="18"/>
      <c r="F17" s="18"/>
      <c r="G17" s="18"/>
      <c r="H17" s="18"/>
      <c r="I17" s="18"/>
      <c r="J17" s="18"/>
      <c r="K17" s="18"/>
      <c r="L17" s="18"/>
      <c r="M17" s="18"/>
      <c r="N17" s="18"/>
      <c r="O17" s="18"/>
      <c r="P17" s="18"/>
      <c r="Q17" s="18"/>
      <c r="R17" s="18"/>
      <c r="S17" s="18"/>
      <c r="T17" s="18"/>
      <c r="U17" s="18"/>
      <c r="V17" s="18"/>
      <c r="W17" s="19"/>
      <c r="X17" s="19"/>
      <c r="Y17" s="19"/>
      <c r="Z17" s="19"/>
      <c r="AA17" s="19"/>
      <c r="AB17" s="19"/>
      <c r="AC17" s="19"/>
      <c r="AD17" s="19"/>
      <c r="AE17" s="19"/>
      <c r="AF17" s="19"/>
      <c r="AG17" s="19"/>
      <c r="AH17" s="19"/>
      <c r="AI17" s="19"/>
      <c r="AJ17" s="19"/>
      <c r="AK17" s="19"/>
      <c r="AL17" s="19"/>
      <c r="AM17" s="19"/>
      <c r="AN17" s="19"/>
      <c r="AO17" s="19"/>
      <c r="AP17" s="19"/>
      <c r="AQ17" s="124"/>
      <c r="AR17" s="124"/>
    </row>
    <row r="18" ht="17.25">
      <c r="A18" s="17" t="s">
        <v>254</v>
      </c>
      <c r="B18" s="17"/>
      <c r="C18" s="17"/>
      <c r="D18" s="17"/>
      <c r="E18" s="17"/>
      <c r="F18" s="17"/>
      <c r="G18" s="17"/>
      <c r="H18" s="17"/>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125"/>
      <c r="AR18" s="125"/>
    </row>
    <row r="19" ht="15">
      <c r="A19" s="126"/>
      <c r="Q19" s="127"/>
    </row>
    <row r="20" ht="15">
      <c r="A20" s="126"/>
      <c r="Q20" s="127"/>
    </row>
    <row r="21" ht="15">
      <c r="A21" s="126"/>
      <c r="F21" s="128"/>
      <c r="Q21" s="127"/>
    </row>
    <row r="22" ht="15">
      <c r="A22" s="126"/>
      <c r="Q22" s="127"/>
    </row>
    <row r="23" ht="15">
      <c r="D23" s="129"/>
      <c r="F23" s="128"/>
      <c r="Q23" s="127"/>
    </row>
    <row r="24" s="130" customFormat="1" ht="15">
      <c r="A24" s="131" t="s">
        <v>255</v>
      </c>
      <c r="B24" s="131" t="s">
        <v>256</v>
      </c>
      <c r="D24" s="132"/>
      <c r="E24" s="133"/>
      <c r="F24" s="133"/>
      <c r="G24" s="133"/>
      <c r="H24" s="133"/>
      <c r="I24" s="134"/>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row>
    <row r="25" s="130" customFormat="1" ht="15">
      <c r="A25" s="135" t="s">
        <v>257</v>
      </c>
      <c r="B25" s="136">
        <f>-(B84+C84+D84+E84+F84+G84+H84)</f>
        <v>24968714.530000001</v>
      </c>
      <c r="I25" s="134"/>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row>
    <row r="26" s="130" customFormat="1" ht="15">
      <c r="A26" s="137" t="s">
        <v>258</v>
      </c>
      <c r="B26" s="138">
        <v>0</v>
      </c>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row>
    <row r="27" s="130" customFormat="1" ht="15">
      <c r="A27" s="137" t="s">
        <v>259</v>
      </c>
      <c r="B27" s="138">
        <v>5</v>
      </c>
      <c r="D27" s="139" t="s">
        <v>260</v>
      </c>
      <c r="E27" s="139"/>
      <c r="F27" s="139"/>
      <c r="G27" s="139"/>
      <c r="I27" s="134"/>
      <c r="J27" s="134"/>
      <c r="K27" s="134"/>
      <c r="L27" s="134"/>
      <c r="M27" s="134"/>
      <c r="N27" s="134"/>
      <c r="O27" s="134"/>
      <c r="P27" s="134"/>
      <c r="Q27" s="134"/>
      <c r="R27" s="134"/>
      <c r="S27" s="134"/>
      <c r="T27" s="134"/>
      <c r="U27" s="134"/>
      <c r="V27" s="134"/>
      <c r="W27" s="134"/>
      <c r="X27" s="134"/>
      <c r="Y27" s="134"/>
      <c r="Z27" s="134"/>
      <c r="AA27" s="134"/>
      <c r="AB27" s="134"/>
      <c r="AC27" s="134"/>
      <c r="AD27" s="134"/>
      <c r="AE27" s="134"/>
      <c r="AF27" s="134"/>
    </row>
    <row r="28" s="130" customFormat="1" ht="15">
      <c r="A28" s="140" t="s">
        <v>261</v>
      </c>
      <c r="B28" s="141">
        <v>2</v>
      </c>
      <c r="D28" s="142" t="s">
        <v>262</v>
      </c>
      <c r="E28" s="143"/>
      <c r="F28" s="144"/>
      <c r="G28" s="145">
        <f t="shared" ref="G28:G29" si="0">IF(SUM(B92:L92)=0,"не окупается",SUM(B92:L92))</f>
        <v>5.1232250596834481</v>
      </c>
      <c r="H28" s="146"/>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row>
    <row r="29" s="130" customFormat="1" ht="15">
      <c r="A29" s="135" t="s">
        <v>263</v>
      </c>
      <c r="B29" s="147"/>
      <c r="D29" s="142" t="s">
        <v>264</v>
      </c>
      <c r="E29" s="143"/>
      <c r="F29" s="144"/>
      <c r="G29" s="145">
        <f t="shared" si="0"/>
        <v>6.253228971396573</v>
      </c>
      <c r="H29" s="146"/>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row>
    <row r="30" s="130" customFormat="1" ht="30.75" customHeight="1">
      <c r="A30" s="137" t="s">
        <v>265</v>
      </c>
      <c r="B30" s="148"/>
      <c r="D30" s="149" t="s">
        <v>266</v>
      </c>
      <c r="E30" s="150"/>
      <c r="F30" s="151"/>
      <c r="G30" s="152">
        <f>L90</f>
        <v>23406467.843887322</v>
      </c>
      <c r="H30" s="153"/>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row>
    <row r="31" s="130" customFormat="1" ht="15">
      <c r="A31" s="137" t="s">
        <v>267</v>
      </c>
      <c r="B31" s="148"/>
      <c r="D31" s="154"/>
      <c r="E31" s="155"/>
      <c r="F31" s="156"/>
      <c r="G31" s="157"/>
      <c r="H31" s="158"/>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row>
    <row r="32" s="130" customFormat="1" ht="15">
      <c r="A32" s="137" t="s">
        <v>268</v>
      </c>
      <c r="B32" s="147">
        <f>B25*0.05</f>
        <v>1248435.7265000001</v>
      </c>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row>
    <row r="33" s="130" customFormat="1" ht="15">
      <c r="A33" s="137" t="s">
        <v>269</v>
      </c>
      <c r="B33" s="148"/>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row>
    <row r="34" s="130" customFormat="1" ht="15">
      <c r="A34" s="137" t="s">
        <v>270</v>
      </c>
      <c r="B34" s="159" t="s">
        <v>271</v>
      </c>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row>
    <row r="35" s="130" customFormat="1" ht="15">
      <c r="A35" s="160" t="s">
        <v>272</v>
      </c>
      <c r="B35" s="161"/>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row>
    <row r="36" s="130" customFormat="1" ht="15">
      <c r="A36" s="140" t="s">
        <v>273</v>
      </c>
      <c r="B36" s="162">
        <v>0.20000000000000001</v>
      </c>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row>
    <row r="37" s="130" customFormat="1" ht="15">
      <c r="A37" s="135" t="s">
        <v>274</v>
      </c>
      <c r="B37" s="163">
        <v>0</v>
      </c>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row>
    <row r="38" s="130" customFormat="1" ht="15">
      <c r="A38" s="137" t="s">
        <v>275</v>
      </c>
      <c r="B38" s="148"/>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row>
    <row r="39" s="130" customFormat="1" ht="15">
      <c r="A39" s="160" t="s">
        <v>276</v>
      </c>
      <c r="B39" s="164">
        <v>0.10000000000000001</v>
      </c>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4"/>
    </row>
    <row r="40" s="165" customFormat="1" ht="15">
      <c r="A40" s="166" t="s">
        <v>277</v>
      </c>
      <c r="B40" s="167"/>
      <c r="C40" s="168"/>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4"/>
      <c r="AE40" s="134"/>
      <c r="AF40" s="134"/>
    </row>
    <row r="41" s="165" customFormat="1" ht="15">
      <c r="A41" s="169" t="s">
        <v>278</v>
      </c>
      <c r="B41" s="17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4"/>
      <c r="AE41" s="134"/>
      <c r="AF41" s="134"/>
    </row>
    <row r="42" s="165" customFormat="1" ht="15">
      <c r="A42" s="169" t="s">
        <v>279</v>
      </c>
      <c r="B42" s="171"/>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4"/>
      <c r="AE42" s="134"/>
      <c r="AF42" s="134"/>
    </row>
    <row r="43" s="165" customFormat="1" ht="15">
      <c r="A43" s="169" t="s">
        <v>280</v>
      </c>
      <c r="B43" s="171">
        <v>0</v>
      </c>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c r="AD43" s="134"/>
      <c r="AE43" s="134"/>
      <c r="AF43" s="134"/>
    </row>
    <row r="44" s="165" customFormat="1" ht="15">
      <c r="A44" s="169" t="s">
        <v>281</v>
      </c>
      <c r="B44" s="171">
        <v>0.1197</v>
      </c>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c r="AD44" s="134"/>
      <c r="AE44" s="134"/>
      <c r="AF44" s="134"/>
    </row>
    <row r="45" s="165" customFormat="1" ht="15">
      <c r="A45" s="169" t="s">
        <v>282</v>
      </c>
      <c r="B45" s="171">
        <v>1</v>
      </c>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c r="AD45" s="134"/>
      <c r="AE45" s="134"/>
      <c r="AF45" s="134"/>
    </row>
    <row r="46" s="165" customFormat="1" ht="15">
      <c r="A46" s="172" t="s">
        <v>283</v>
      </c>
      <c r="B46" s="171">
        <f>B45*B44+B43*B42*(1-B36)</f>
        <v>0.1197</v>
      </c>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73"/>
      <c r="AC46" s="173"/>
      <c r="AD46" s="174"/>
      <c r="AE46" s="134"/>
      <c r="AF46" s="134"/>
    </row>
    <row r="47" s="165" customFormat="1" ht="15">
      <c r="A47" s="175" t="s">
        <v>284</v>
      </c>
      <c r="B47" s="176">
        <v>1</v>
      </c>
      <c r="C47" s="176">
        <v>2</v>
      </c>
      <c r="D47" s="176">
        <v>3</v>
      </c>
      <c r="E47" s="176">
        <v>4</v>
      </c>
      <c r="F47" s="176">
        <v>5</v>
      </c>
      <c r="G47" s="176">
        <v>6</v>
      </c>
      <c r="H47" s="176">
        <v>7</v>
      </c>
      <c r="I47" s="176">
        <v>8</v>
      </c>
      <c r="J47" s="176">
        <v>9</v>
      </c>
      <c r="K47" s="176">
        <v>10</v>
      </c>
      <c r="L47" s="176">
        <v>11</v>
      </c>
      <c r="M47" s="176">
        <v>12</v>
      </c>
      <c r="N47" s="176">
        <v>13</v>
      </c>
      <c r="O47" s="176">
        <v>14</v>
      </c>
      <c r="P47" s="177">
        <v>15</v>
      </c>
      <c r="Q47" s="178">
        <v>16</v>
      </c>
      <c r="R47" s="179">
        <v>17</v>
      </c>
      <c r="S47" s="179">
        <v>18</v>
      </c>
      <c r="T47" s="179">
        <v>19</v>
      </c>
      <c r="U47" s="179">
        <v>20</v>
      </c>
      <c r="V47" s="179">
        <v>21</v>
      </c>
      <c r="W47" s="179">
        <v>22</v>
      </c>
      <c r="X47" s="179">
        <v>23</v>
      </c>
      <c r="Y47" s="179">
        <v>24</v>
      </c>
      <c r="Z47" s="179">
        <v>25</v>
      </c>
      <c r="AA47" s="179">
        <v>26</v>
      </c>
      <c r="AB47" s="179">
        <v>27</v>
      </c>
      <c r="AC47" s="180">
        <v>28</v>
      </c>
      <c r="AD47" s="180">
        <v>29</v>
      </c>
      <c r="AE47" s="179">
        <v>30</v>
      </c>
      <c r="AF47" s="179">
        <v>31</v>
      </c>
      <c r="AG47" s="179">
        <v>32</v>
      </c>
      <c r="AH47" s="179">
        <v>33</v>
      </c>
      <c r="AI47" s="179">
        <v>34</v>
      </c>
      <c r="AJ47" s="179">
        <v>35</v>
      </c>
    </row>
    <row r="48" s="165" customFormat="1" ht="15">
      <c r="A48" s="181" t="s">
        <v>285</v>
      </c>
      <c r="B48" s="182">
        <f t="shared" ref="B48:B49" si="1">G101</f>
        <v>0.091135032622053413</v>
      </c>
      <c r="C48" s="182">
        <f t="shared" ref="C48:AJ49" si="2">H101</f>
        <v>0.078163170639641913</v>
      </c>
      <c r="D48" s="182">
        <f t="shared" si="2"/>
        <v>0.052628968689616612</v>
      </c>
      <c r="E48" s="182">
        <f t="shared" si="2"/>
        <v>0.044208979893394937</v>
      </c>
      <c r="F48" s="182">
        <f t="shared" si="2"/>
        <v>0.044208979893394937</v>
      </c>
      <c r="G48" s="182">
        <f t="shared" si="2"/>
        <v>0.044208979893394937</v>
      </c>
      <c r="H48" s="182">
        <f t="shared" si="2"/>
        <v>0.044208979893394937</v>
      </c>
      <c r="I48" s="182">
        <f t="shared" si="2"/>
        <v>0.044208979893394937</v>
      </c>
      <c r="J48" s="182">
        <f t="shared" si="2"/>
        <v>0.044208979893394937</v>
      </c>
      <c r="K48" s="182">
        <f t="shared" si="2"/>
        <v>0.044208979893394937</v>
      </c>
      <c r="L48" s="182">
        <f t="shared" si="2"/>
        <v>0.044208979893394937</v>
      </c>
      <c r="M48" s="182">
        <f t="shared" si="2"/>
        <v>0.044208979893394937</v>
      </c>
      <c r="N48" s="182">
        <f t="shared" si="2"/>
        <v>0.044208979893394937</v>
      </c>
      <c r="O48" s="182">
        <f t="shared" si="2"/>
        <v>0.044208979893394937</v>
      </c>
      <c r="P48" s="182">
        <f t="shared" si="2"/>
        <v>0.044208979893394937</v>
      </c>
      <c r="Q48" s="182">
        <f t="shared" si="2"/>
        <v>0.044208979893394937</v>
      </c>
      <c r="R48" s="182">
        <f t="shared" si="2"/>
        <v>0.044208979893394937</v>
      </c>
      <c r="S48" s="182">
        <f t="shared" si="2"/>
        <v>0.044208979893394937</v>
      </c>
      <c r="T48" s="182">
        <f t="shared" si="2"/>
        <v>0.044208979893394937</v>
      </c>
      <c r="U48" s="182">
        <f t="shared" si="2"/>
        <v>0.044208979893394937</v>
      </c>
      <c r="V48" s="182">
        <f t="shared" si="2"/>
        <v>0.044208979893394937</v>
      </c>
      <c r="W48" s="182">
        <f t="shared" si="2"/>
        <v>0.044208979893394937</v>
      </c>
      <c r="X48" s="182">
        <f t="shared" si="2"/>
        <v>0.044208979893394937</v>
      </c>
      <c r="Y48" s="182">
        <f t="shared" si="2"/>
        <v>0.044208979893394937</v>
      </c>
      <c r="Z48" s="182">
        <f t="shared" si="2"/>
        <v>0.044208979893394937</v>
      </c>
      <c r="AA48" s="182">
        <f t="shared" si="2"/>
        <v>0.044208979893394937</v>
      </c>
      <c r="AB48" s="182">
        <f t="shared" si="2"/>
        <v>0.044208979893394937</v>
      </c>
      <c r="AC48" s="182">
        <f t="shared" si="2"/>
        <v>0.044208979893394937</v>
      </c>
      <c r="AD48" s="182">
        <f t="shared" si="2"/>
        <v>0.044208979893394937</v>
      </c>
      <c r="AE48" s="182">
        <f t="shared" si="2"/>
        <v>0.044208979893394937</v>
      </c>
      <c r="AF48" s="182">
        <f t="shared" si="2"/>
        <v>0.044208979893394937</v>
      </c>
      <c r="AG48" s="182">
        <f t="shared" si="2"/>
        <v>0.044208979893394937</v>
      </c>
      <c r="AH48" s="182">
        <f t="shared" si="2"/>
        <v>0.044208979893394937</v>
      </c>
      <c r="AI48" s="182">
        <f t="shared" si="2"/>
        <v>0.044208979893394937</v>
      </c>
      <c r="AJ48" s="182">
        <f t="shared" si="2"/>
        <v>0.044208979893394937</v>
      </c>
    </row>
    <row r="49" s="165" customFormat="1" ht="15">
      <c r="A49" s="181" t="s">
        <v>286</v>
      </c>
      <c r="B49" s="182">
        <f t="shared" si="1"/>
        <v>0.091135032622053413</v>
      </c>
      <c r="C49" s="182">
        <f t="shared" si="2"/>
        <v>0.17642160636778237</v>
      </c>
      <c r="D49" s="182">
        <f t="shared" si="2"/>
        <v>0.23833546225510083</v>
      </c>
      <c r="E49" s="182">
        <f t="shared" si="2"/>
        <v>0.29308100980721452</v>
      </c>
      <c r="F49" s="182">
        <f t="shared" si="2"/>
        <v>0.35024680217031245</v>
      </c>
      <c r="G49" s="182">
        <f t="shared" si="2"/>
        <v>0.40993983589858063</v>
      </c>
      <c r="H49" s="182">
        <f t="shared" si="2"/>
        <v>0.47227183775471748</v>
      </c>
      <c r="I49" s="182">
        <f t="shared" si="2"/>
        <v>0.53735947382762728</v>
      </c>
      <c r="J49" s="182">
        <f t="shared" si="2"/>
        <v>0.605324567894993</v>
      </c>
      <c r="K49" s="182">
        <f t="shared" si="2"/>
        <v>0.67629432943943568</v>
      </c>
      <c r="L49" s="182">
        <f t="shared" si="2"/>
        <v>0.75040159174503551</v>
      </c>
      <c r="M49" s="182">
        <f t="shared" si="2"/>
        <v>0.82778506051985823</v>
      </c>
      <c r="N49" s="182">
        <f t="shared" si="2"/>
        <v>0.90858957350982816</v>
      </c>
      <c r="O49" s="182">
        <f t="shared" si="2"/>
        <v>0.99296637158986734</v>
      </c>
      <c r="P49" s="182">
        <f t="shared" si="2"/>
        <v>1.0810733818396958</v>
      </c>
      <c r="Q49" s="182">
        <f t="shared" si="2"/>
        <v>1.1730755131341262</v>
      </c>
      <c r="R49" s="182">
        <f t="shared" si="2"/>
        <v>1.2691449648011015</v>
      </c>
      <c r="S49" s="182">
        <f t="shared" si="2"/>
        <v>1.3694615489251918</v>
      </c>
      <c r="T49" s="182">
        <f t="shared" si="2"/>
        <v>1.4742130268997977</v>
      </c>
      <c r="U49" s="182">
        <f t="shared" si="2"/>
        <v>1.5835954608579867</v>
      </c>
      <c r="V49" s="182">
        <f t="shared" si="2"/>
        <v>1.6978135806397239</v>
      </c>
      <c r="W49" s="182">
        <f t="shared" si="2"/>
        <v>1.8170811669823532</v>
      </c>
      <c r="X49" s="182">
        <f t="shared" si="2"/>
        <v>1.9416214516515375</v>
      </c>
      <c r="Y49" s="182">
        <f t="shared" si="2"/>
        <v>2.0716675352615797</v>
      </c>
      <c r="Z49" s="182">
        <f t="shared" si="2"/>
        <v>2.2074628235671527</v>
      </c>
      <c r="AA49" s="182">
        <f t="shared" si="2"/>
        <v>2.3492614830430445</v>
      </c>
      <c r="AB49" s="182">
        <f t="shared" si="2"/>
        <v>2.4973289166046162</v>
      </c>
      <c r="AC49" s="182">
        <f t="shared" si="2"/>
        <v>2.6519422603593781</v>
      </c>
      <c r="AD49" s="182">
        <f t="shared" si="2"/>
        <v>2.813390902319445</v>
      </c>
      <c r="AE49" s="182">
        <f t="shared" si="2"/>
        <v>2.9819770240457402</v>
      </c>
      <c r="AF49" s="182">
        <f t="shared" si="2"/>
        <v>3.1580161662377391</v>
      </c>
      <c r="AG49" s="182">
        <f t="shared" si="2"/>
        <v>3.3418378193273544</v>
      </c>
      <c r="AH49" s="182">
        <f t="shared" si="2"/>
        <v>3.5337860401823793</v>
      </c>
      <c r="AI49" s="182">
        <f t="shared" si="2"/>
        <v>3.7342200960737566</v>
      </c>
      <c r="AJ49" s="182">
        <f t="shared" si="2"/>
        <v>3.9435151371119872</v>
      </c>
    </row>
    <row r="50" s="183" customFormat="1" ht="15">
      <c r="A50" s="184" t="s">
        <v>287</v>
      </c>
      <c r="B50" s="185">
        <f>B51+B52</f>
        <v>0</v>
      </c>
      <c r="C50" s="185">
        <f>C51+C52</f>
        <v>0</v>
      </c>
      <c r="D50" s="185">
        <f>(D51)*(1+D49)</f>
        <v>4458007.6641183626</v>
      </c>
      <c r="E50" s="185">
        <f t="shared" ref="E50:AJ50" si="3">(E51)*(1+E49)</f>
        <v>4841295.3007182116</v>
      </c>
      <c r="F50" s="185">
        <f t="shared" si="3"/>
        <v>5257536.988418676</v>
      </c>
      <c r="G50" s="185">
        <f t="shared" si="3"/>
        <v>5709566.0288455952</v>
      </c>
      <c r="H50" s="185">
        <f t="shared" si="3"/>
        <v>6200459.3233594345</v>
      </c>
      <c r="I50" s="185">
        <f t="shared" si="3"/>
        <v>6733558.3171122707</v>
      </c>
      <c r="J50" s="185">
        <f t="shared" si="3"/>
        <v>7312491.7438190682</v>
      </c>
      <c r="K50" s="185">
        <f t="shared" si="3"/>
        <v>7941200.3260638686</v>
      </c>
      <c r="L50" s="185">
        <f t="shared" si="3"/>
        <v>8623963.5992725771</v>
      </c>
      <c r="M50" s="186">
        <f t="shared" si="3"/>
        <v>9365429.0419395566</v>
      </c>
      <c r="N50" s="186">
        <f t="shared" si="3"/>
        <v>10170643.710393587</v>
      </c>
      <c r="O50" s="186">
        <f t="shared" si="3"/>
        <v>11045088.593436832</v>
      </c>
      <c r="P50" s="186">
        <f t="shared" si="3"/>
        <v>11994715.920704238</v>
      </c>
      <c r="Q50" s="186">
        <f t="shared" si="3"/>
        <v>13025989.678696422</v>
      </c>
      <c r="R50" s="186">
        <f t="shared" si="3"/>
        <v>14145929.610273222</v>
      </c>
      <c r="S50" s="186">
        <f t="shared" si="3"/>
        <v>15362158.997106656</v>
      </c>
      <c r="T50" s="186">
        <f t="shared" si="3"/>
        <v>16682956.550342035</v>
      </c>
      <c r="U50" s="186">
        <f t="shared" si="3"/>
        <v>18117312.762680028</v>
      </c>
      <c r="V50" s="186">
        <f t="shared" si="3"/>
        <v>19674991.105460804</v>
      </c>
      <c r="W50" s="186">
        <f t="shared" si="3"/>
        <v>21366594.487310637</v>
      </c>
      <c r="X50" s="186">
        <f t="shared" si="3"/>
        <v>23203637.426726095</v>
      </c>
      <c r="Y50" s="186">
        <f t="shared" si="3"/>
        <v>25198624.429864973</v>
      </c>
      <c r="Z50" s="186">
        <f t="shared" si="3"/>
        <v>27365135.107051127</v>
      </c>
      <c r="AA50" s="186">
        <f t="shared" si="3"/>
        <v>29717916.607369937</v>
      </c>
      <c r="AB50" s="186">
        <f t="shared" si="3"/>
        <v>32272984.000544287</v>
      </c>
      <c r="AC50" s="186">
        <f t="shared" si="3"/>
        <v>35047729.289377168</v>
      </c>
      <c r="AD50" s="186">
        <f t="shared" si="3"/>
        <v>38061039.794794016</v>
      </c>
      <c r="AE50" s="186">
        <f t="shared" si="3"/>
        <v>41333426.719315909</v>
      </c>
      <c r="AF50" s="186">
        <f t="shared" si="3"/>
        <v>44887164.764078274</v>
      </c>
      <c r="AG50" s="186">
        <f t="shared" si="3"/>
        <v>48746443.749749117</v>
      </c>
      <c r="AH50" s="186">
        <f t="shared" si="3"/>
        <v>52937533.273410536</v>
      </c>
      <c r="AI50" s="186">
        <f t="shared" si="3"/>
        <v>57488961.522200689</v>
      </c>
      <c r="AJ50" s="186">
        <f t="shared" si="3"/>
        <v>62431709.460876934</v>
      </c>
    </row>
    <row r="51" s="165" customFormat="1" ht="15">
      <c r="A51" s="187" t="s">
        <v>288</v>
      </c>
      <c r="B51" s="188">
        <v>0</v>
      </c>
      <c r="C51" s="188">
        <v>0</v>
      </c>
      <c r="D51" s="189">
        <v>3600000</v>
      </c>
      <c r="E51" s="189">
        <f>D51*1.04</f>
        <v>3744000</v>
      </c>
      <c r="F51" s="189">
        <f t="shared" ref="F51:X51" si="4">E51*1.04</f>
        <v>3893760</v>
      </c>
      <c r="G51" s="189">
        <f t="shared" si="4"/>
        <v>4049510.3999999999</v>
      </c>
      <c r="H51" s="189">
        <f t="shared" si="4"/>
        <v>4211490.8159999996</v>
      </c>
      <c r="I51" s="189">
        <f t="shared" si="4"/>
        <v>4379950.4486400001</v>
      </c>
      <c r="J51" s="189">
        <f t="shared" si="4"/>
        <v>4555148.4665855998</v>
      </c>
      <c r="K51" s="189">
        <f t="shared" si="4"/>
        <v>4737354.4052490238</v>
      </c>
      <c r="L51" s="189">
        <f t="shared" si="4"/>
        <v>4926848.5814589849</v>
      </c>
      <c r="M51" s="188">
        <f t="shared" si="4"/>
        <v>5123922.5247173449</v>
      </c>
      <c r="N51" s="188">
        <f t="shared" si="4"/>
        <v>5328879.4257060392</v>
      </c>
      <c r="O51" s="188">
        <f t="shared" si="4"/>
        <v>5542034.6027342808</v>
      </c>
      <c r="P51" s="188">
        <f t="shared" si="4"/>
        <v>5763715.9868436521</v>
      </c>
      <c r="Q51" s="188">
        <f t="shared" si="4"/>
        <v>5994264.6263173986</v>
      </c>
      <c r="R51" s="188">
        <f t="shared" si="4"/>
        <v>6234035.2113700947</v>
      </c>
      <c r="S51" s="188">
        <f t="shared" si="4"/>
        <v>6483396.6198248984</v>
      </c>
      <c r="T51" s="188">
        <f t="shared" si="4"/>
        <v>6742732.4846178945</v>
      </c>
      <c r="U51" s="188">
        <f t="shared" si="4"/>
        <v>7012441.7840026105</v>
      </c>
      <c r="V51" s="188">
        <f t="shared" si="4"/>
        <v>7292939.4553627148</v>
      </c>
      <c r="W51" s="188">
        <f t="shared" si="4"/>
        <v>7584657.0335772233</v>
      </c>
      <c r="X51" s="188">
        <f t="shared" si="4"/>
        <v>7888043.3149203127</v>
      </c>
      <c r="Y51" s="188">
        <f>X51*1.04</f>
        <v>8203565.0475171255</v>
      </c>
      <c r="Z51" s="188">
        <f>Y51*1.04</f>
        <v>8531707.6494178101</v>
      </c>
      <c r="AA51" s="188">
        <f>Z51*1.04</f>
        <v>8872975.9553945232</v>
      </c>
      <c r="AB51" s="188">
        <f>AA51*1.04</f>
        <v>9227894.9936103038</v>
      </c>
      <c r="AC51" s="188">
        <f>AB51*1.04</f>
        <v>9597010.7933547162</v>
      </c>
      <c r="AD51" s="188">
        <f>AC51*1.04</f>
        <v>9980891.2250889055</v>
      </c>
      <c r="AE51" s="188">
        <f>AD51*1.04</f>
        <v>10380126.874092462</v>
      </c>
      <c r="AF51" s="188">
        <f>AE51*1.04</f>
        <v>10795331.94905616</v>
      </c>
      <c r="AG51" s="188">
        <f>AF51*1.04</f>
        <v>11227145.227018407</v>
      </c>
      <c r="AH51" s="188">
        <f>AG51*1.04</f>
        <v>11676231.036099143</v>
      </c>
      <c r="AI51" s="188">
        <f>AH51*1.04</f>
        <v>12143280.277543109</v>
      </c>
      <c r="AJ51" s="188">
        <f>AI51*1.04</f>
        <v>12629011.488644835</v>
      </c>
    </row>
    <row r="52" s="183" customFormat="1" ht="15">
      <c r="A52" s="190"/>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2"/>
      <c r="Z52" s="192"/>
      <c r="AA52" s="192"/>
      <c r="AB52" s="192"/>
      <c r="AC52" s="193"/>
      <c r="AD52" s="193"/>
      <c r="AE52" s="193"/>
      <c r="AF52" s="193"/>
      <c r="AG52" s="193"/>
      <c r="AH52" s="193"/>
      <c r="AI52" s="193"/>
      <c r="AJ52" s="193"/>
    </row>
    <row r="53" s="183" customFormat="1" ht="15">
      <c r="A53" s="194"/>
      <c r="B53" s="195"/>
      <c r="C53" s="195"/>
      <c r="D53" s="195"/>
      <c r="E53" s="195"/>
      <c r="F53" s="195"/>
      <c r="G53" s="195"/>
      <c r="H53" s="195"/>
      <c r="I53" s="195"/>
      <c r="J53" s="195"/>
      <c r="K53" s="195"/>
      <c r="L53" s="195"/>
      <c r="M53" s="195"/>
      <c r="N53" s="195"/>
      <c r="O53" s="195"/>
      <c r="P53" s="196"/>
      <c r="Q53" s="192"/>
      <c r="R53" s="192"/>
      <c r="S53" s="192"/>
      <c r="T53" s="192"/>
      <c r="U53" s="192"/>
      <c r="V53" s="192"/>
      <c r="W53" s="192"/>
      <c r="X53" s="192"/>
      <c r="Y53" s="192"/>
      <c r="Z53" s="192"/>
      <c r="AA53" s="192"/>
      <c r="AB53" s="192"/>
      <c r="AC53" s="193"/>
      <c r="AD53" s="193"/>
      <c r="AE53" s="193"/>
      <c r="AF53" s="193"/>
      <c r="AG53" s="193"/>
      <c r="AH53" s="193"/>
      <c r="AI53" s="193"/>
      <c r="AJ53" s="193"/>
    </row>
    <row r="54" s="165" customFormat="1" ht="15">
      <c r="A54" s="130"/>
      <c r="B54" s="168"/>
      <c r="C54" s="168"/>
      <c r="D54" s="168"/>
      <c r="E54" s="168"/>
      <c r="F54" s="168"/>
      <c r="G54" s="168"/>
      <c r="H54" s="168"/>
      <c r="I54" s="168"/>
      <c r="J54" s="168"/>
      <c r="K54" s="168"/>
      <c r="L54" s="168"/>
      <c r="M54" s="168"/>
      <c r="N54" s="168"/>
      <c r="O54" s="168"/>
      <c r="P54" s="168"/>
      <c r="Q54" s="197"/>
      <c r="R54" s="197"/>
      <c r="S54" s="197"/>
      <c r="T54" s="197"/>
      <c r="U54" s="197"/>
      <c r="V54" s="197"/>
      <c r="W54" s="197"/>
      <c r="X54" s="197"/>
      <c r="Y54" s="197"/>
      <c r="Z54" s="197"/>
      <c r="AA54" s="197"/>
      <c r="AB54" s="197"/>
      <c r="AC54" s="198"/>
      <c r="AD54" s="198"/>
      <c r="AE54" s="198"/>
      <c r="AF54" s="198"/>
      <c r="AG54" s="198"/>
      <c r="AH54" s="198"/>
      <c r="AI54" s="198"/>
      <c r="AJ54" s="198"/>
    </row>
    <row r="55" s="165" customFormat="1" ht="15">
      <c r="A55" s="199" t="s">
        <v>289</v>
      </c>
      <c r="B55" s="176">
        <v>1</v>
      </c>
      <c r="C55" s="176">
        <v>2</v>
      </c>
      <c r="D55" s="176">
        <v>3</v>
      </c>
      <c r="E55" s="176">
        <v>4</v>
      </c>
      <c r="F55" s="176">
        <v>5</v>
      </c>
      <c r="G55" s="176">
        <v>6</v>
      </c>
      <c r="H55" s="176">
        <v>7</v>
      </c>
      <c r="I55" s="176">
        <v>8</v>
      </c>
      <c r="J55" s="176">
        <v>9</v>
      </c>
      <c r="K55" s="176">
        <v>10</v>
      </c>
      <c r="L55" s="176">
        <v>11</v>
      </c>
      <c r="M55" s="176">
        <v>12</v>
      </c>
      <c r="N55" s="176">
        <v>13</v>
      </c>
      <c r="O55" s="176">
        <v>14</v>
      </c>
      <c r="P55" s="176">
        <v>15</v>
      </c>
      <c r="Q55" s="179">
        <v>16</v>
      </c>
      <c r="R55" s="179">
        <v>17</v>
      </c>
      <c r="S55" s="179">
        <v>18</v>
      </c>
      <c r="T55" s="179">
        <v>19</v>
      </c>
      <c r="U55" s="179">
        <v>20</v>
      </c>
      <c r="V55" s="179">
        <v>21</v>
      </c>
      <c r="W55" s="179">
        <v>22</v>
      </c>
      <c r="X55" s="179">
        <v>23</v>
      </c>
      <c r="Y55" s="179">
        <v>24</v>
      </c>
      <c r="Z55" s="179">
        <v>25</v>
      </c>
      <c r="AA55" s="179">
        <v>26</v>
      </c>
      <c r="AB55" s="179">
        <v>27</v>
      </c>
      <c r="AC55" s="200">
        <v>28</v>
      </c>
      <c r="AD55" s="200">
        <v>29</v>
      </c>
      <c r="AE55" s="200">
        <v>29</v>
      </c>
      <c r="AF55" s="200">
        <v>29</v>
      </c>
      <c r="AG55" s="200">
        <v>29</v>
      </c>
      <c r="AH55" s="200">
        <v>29</v>
      </c>
      <c r="AI55" s="200">
        <v>29</v>
      </c>
      <c r="AJ55" s="200">
        <v>29</v>
      </c>
    </row>
    <row r="56" s="165" customFormat="1" ht="15">
      <c r="A56" s="181" t="s">
        <v>290</v>
      </c>
      <c r="B56" s="188">
        <v>0</v>
      </c>
      <c r="C56" s="188">
        <v>0</v>
      </c>
      <c r="D56" s="188">
        <v>0</v>
      </c>
      <c r="E56" s="188">
        <v>0</v>
      </c>
      <c r="F56" s="188">
        <v>0</v>
      </c>
      <c r="G56" s="188">
        <v>0</v>
      </c>
      <c r="H56" s="188">
        <v>0</v>
      </c>
      <c r="I56" s="188">
        <v>0</v>
      </c>
      <c r="J56" s="188">
        <v>0</v>
      </c>
      <c r="K56" s="188">
        <v>0</v>
      </c>
      <c r="L56" s="188">
        <v>0</v>
      </c>
      <c r="M56" s="188">
        <v>0</v>
      </c>
      <c r="N56" s="188">
        <v>0</v>
      </c>
      <c r="O56" s="188">
        <v>0</v>
      </c>
      <c r="P56" s="188">
        <v>0</v>
      </c>
      <c r="Q56" s="201">
        <v>0</v>
      </c>
      <c r="R56" s="201">
        <v>0</v>
      </c>
      <c r="S56" s="201">
        <v>0</v>
      </c>
      <c r="T56" s="201">
        <v>0</v>
      </c>
      <c r="U56" s="201">
        <v>0</v>
      </c>
      <c r="V56" s="201">
        <v>0</v>
      </c>
      <c r="W56" s="201">
        <v>0</v>
      </c>
      <c r="X56" s="201">
        <v>0</v>
      </c>
      <c r="Y56" s="201">
        <v>0</v>
      </c>
      <c r="Z56" s="201">
        <v>0</v>
      </c>
      <c r="AA56" s="201">
        <v>0</v>
      </c>
      <c r="AB56" s="201">
        <v>0</v>
      </c>
      <c r="AC56" s="201">
        <v>0</v>
      </c>
      <c r="AD56" s="201">
        <v>0</v>
      </c>
      <c r="AE56" s="201">
        <v>0</v>
      </c>
      <c r="AF56" s="201">
        <v>0</v>
      </c>
      <c r="AG56" s="201">
        <v>0</v>
      </c>
      <c r="AH56" s="201">
        <v>0</v>
      </c>
      <c r="AI56" s="201">
        <v>0</v>
      </c>
      <c r="AJ56" s="201">
        <v>0</v>
      </c>
    </row>
    <row r="57" s="165" customFormat="1" ht="15">
      <c r="A57" s="181" t="s">
        <v>291</v>
      </c>
      <c r="B57" s="188">
        <v>0</v>
      </c>
      <c r="C57" s="188">
        <v>0</v>
      </c>
      <c r="D57" s="188">
        <v>0</v>
      </c>
      <c r="E57" s="188">
        <v>0</v>
      </c>
      <c r="F57" s="188">
        <v>0</v>
      </c>
      <c r="G57" s="188">
        <v>0</v>
      </c>
      <c r="H57" s="188">
        <v>0</v>
      </c>
      <c r="I57" s="188">
        <v>0</v>
      </c>
      <c r="J57" s="188">
        <v>0</v>
      </c>
      <c r="K57" s="188">
        <v>0</v>
      </c>
      <c r="L57" s="188">
        <v>0</v>
      </c>
      <c r="M57" s="188">
        <v>0</v>
      </c>
      <c r="N57" s="188">
        <v>0</v>
      </c>
      <c r="O57" s="188">
        <v>0</v>
      </c>
      <c r="P57" s="188">
        <v>0</v>
      </c>
      <c r="Q57" s="201">
        <v>0</v>
      </c>
      <c r="R57" s="201">
        <v>0</v>
      </c>
      <c r="S57" s="201">
        <v>0</v>
      </c>
      <c r="T57" s="201">
        <v>0</v>
      </c>
      <c r="U57" s="201">
        <v>0</v>
      </c>
      <c r="V57" s="201">
        <v>0</v>
      </c>
      <c r="W57" s="201">
        <v>0</v>
      </c>
      <c r="X57" s="201">
        <v>0</v>
      </c>
      <c r="Y57" s="201">
        <v>0</v>
      </c>
      <c r="Z57" s="201">
        <v>0</v>
      </c>
      <c r="AA57" s="201">
        <v>0</v>
      </c>
      <c r="AB57" s="201">
        <v>0</v>
      </c>
      <c r="AC57" s="201">
        <v>0</v>
      </c>
      <c r="AD57" s="201">
        <v>0</v>
      </c>
      <c r="AE57" s="201">
        <v>0</v>
      </c>
      <c r="AF57" s="201">
        <v>0</v>
      </c>
      <c r="AG57" s="201">
        <v>0</v>
      </c>
      <c r="AH57" s="201">
        <v>0</v>
      </c>
      <c r="AI57" s="201">
        <v>0</v>
      </c>
      <c r="AJ57" s="201">
        <v>0</v>
      </c>
    </row>
    <row r="58" s="165" customFormat="1" ht="15">
      <c r="A58" s="181" t="s">
        <v>292</v>
      </c>
      <c r="B58" s="188">
        <v>0</v>
      </c>
      <c r="C58" s="188">
        <v>0</v>
      </c>
      <c r="D58" s="188">
        <v>0</v>
      </c>
      <c r="E58" s="188">
        <v>0</v>
      </c>
      <c r="F58" s="188">
        <v>0</v>
      </c>
      <c r="G58" s="188">
        <v>0</v>
      </c>
      <c r="H58" s="188">
        <v>0</v>
      </c>
      <c r="I58" s="188">
        <v>0</v>
      </c>
      <c r="J58" s="188">
        <v>0</v>
      </c>
      <c r="K58" s="188">
        <v>0</v>
      </c>
      <c r="L58" s="188">
        <v>0</v>
      </c>
      <c r="M58" s="188">
        <v>0</v>
      </c>
      <c r="N58" s="188">
        <v>0</v>
      </c>
      <c r="O58" s="188">
        <v>0</v>
      </c>
      <c r="P58" s="188">
        <v>0</v>
      </c>
      <c r="Q58" s="201">
        <v>0</v>
      </c>
      <c r="R58" s="201">
        <v>0</v>
      </c>
      <c r="S58" s="201">
        <v>0</v>
      </c>
      <c r="T58" s="201">
        <v>0</v>
      </c>
      <c r="U58" s="201">
        <v>0</v>
      </c>
      <c r="V58" s="201">
        <v>0</v>
      </c>
      <c r="W58" s="201">
        <v>0</v>
      </c>
      <c r="X58" s="201">
        <v>0</v>
      </c>
      <c r="Y58" s="201">
        <v>0</v>
      </c>
      <c r="Z58" s="201">
        <v>0</v>
      </c>
      <c r="AA58" s="201">
        <v>0</v>
      </c>
      <c r="AB58" s="201">
        <v>0</v>
      </c>
      <c r="AC58" s="201">
        <v>0</v>
      </c>
      <c r="AD58" s="201">
        <v>0</v>
      </c>
      <c r="AE58" s="201">
        <v>0</v>
      </c>
      <c r="AF58" s="201">
        <v>0</v>
      </c>
      <c r="AG58" s="201">
        <v>0</v>
      </c>
      <c r="AH58" s="201">
        <v>0</v>
      </c>
      <c r="AI58" s="201">
        <v>0</v>
      </c>
      <c r="AJ58" s="201">
        <v>0</v>
      </c>
    </row>
    <row r="59" s="165" customFormat="1" ht="15">
      <c r="A59" s="202" t="s">
        <v>293</v>
      </c>
      <c r="B59" s="203">
        <v>0</v>
      </c>
      <c r="C59" s="203">
        <v>0</v>
      </c>
      <c r="D59" s="203">
        <v>0</v>
      </c>
      <c r="E59" s="203">
        <v>0</v>
      </c>
      <c r="F59" s="203">
        <v>0</v>
      </c>
      <c r="G59" s="203">
        <v>0</v>
      </c>
      <c r="H59" s="203">
        <v>0</v>
      </c>
      <c r="I59" s="203">
        <v>0</v>
      </c>
      <c r="J59" s="203">
        <v>0</v>
      </c>
      <c r="K59" s="203">
        <v>0</v>
      </c>
      <c r="L59" s="203">
        <v>0</v>
      </c>
      <c r="M59" s="203">
        <v>0</v>
      </c>
      <c r="N59" s="203">
        <v>0</v>
      </c>
      <c r="O59" s="203">
        <v>0</v>
      </c>
      <c r="P59" s="203">
        <v>0</v>
      </c>
      <c r="Q59" s="204">
        <v>0</v>
      </c>
      <c r="R59" s="204">
        <v>0</v>
      </c>
      <c r="S59" s="204">
        <v>0</v>
      </c>
      <c r="T59" s="204">
        <v>0</v>
      </c>
      <c r="U59" s="204">
        <v>0</v>
      </c>
      <c r="V59" s="204">
        <v>0</v>
      </c>
      <c r="W59" s="204">
        <v>0</v>
      </c>
      <c r="X59" s="204">
        <v>0</v>
      </c>
      <c r="Y59" s="204">
        <v>0</v>
      </c>
      <c r="Z59" s="204">
        <v>0</v>
      </c>
      <c r="AA59" s="204">
        <v>0</v>
      </c>
      <c r="AB59" s="204">
        <v>0</v>
      </c>
      <c r="AC59" s="204">
        <v>0</v>
      </c>
      <c r="AD59" s="204">
        <v>0</v>
      </c>
      <c r="AE59" s="204">
        <v>0</v>
      </c>
      <c r="AF59" s="204">
        <v>0</v>
      </c>
      <c r="AG59" s="204">
        <v>0</v>
      </c>
      <c r="AH59" s="204">
        <v>0</v>
      </c>
      <c r="AI59" s="204">
        <v>0</v>
      </c>
      <c r="AJ59" s="204">
        <v>0</v>
      </c>
    </row>
    <row r="60" s="165" customFormat="1" ht="15">
      <c r="A60" s="130"/>
      <c r="B60" s="205"/>
      <c r="C60" s="206"/>
      <c r="D60" s="206"/>
      <c r="E60" s="206"/>
      <c r="F60" s="206"/>
      <c r="G60" s="206"/>
      <c r="H60" s="206"/>
      <c r="I60" s="206"/>
      <c r="J60" s="206"/>
      <c r="K60" s="206"/>
      <c r="L60" s="206"/>
      <c r="M60" s="206"/>
      <c r="N60" s="206"/>
      <c r="O60" s="206"/>
      <c r="P60" s="206"/>
      <c r="Q60" s="207"/>
      <c r="R60" s="207"/>
      <c r="S60" s="207"/>
      <c r="T60" s="207"/>
      <c r="U60" s="207"/>
      <c r="V60" s="207"/>
      <c r="W60" s="207"/>
      <c r="X60" s="207"/>
      <c r="Y60" s="207"/>
      <c r="Z60" s="207"/>
      <c r="AA60" s="207"/>
      <c r="AB60" s="208"/>
      <c r="AC60" s="208"/>
      <c r="AD60" s="208"/>
      <c r="AE60" s="209"/>
      <c r="AF60" s="210"/>
      <c r="AG60" s="209"/>
      <c r="AH60" s="209"/>
      <c r="AI60" s="209"/>
      <c r="AJ60" s="209"/>
    </row>
    <row r="61" s="165" customFormat="1" ht="15">
      <c r="A61" s="199" t="s">
        <v>294</v>
      </c>
      <c r="B61" s="176">
        <v>1</v>
      </c>
      <c r="C61" s="176">
        <v>2</v>
      </c>
      <c r="D61" s="176">
        <v>3</v>
      </c>
      <c r="E61" s="176">
        <v>4</v>
      </c>
      <c r="F61" s="176">
        <v>5</v>
      </c>
      <c r="G61" s="176">
        <v>6</v>
      </c>
      <c r="H61" s="176">
        <v>7</v>
      </c>
      <c r="I61" s="176">
        <v>8</v>
      </c>
      <c r="J61" s="176">
        <v>9</v>
      </c>
      <c r="K61" s="176">
        <v>10</v>
      </c>
      <c r="L61" s="176">
        <v>11</v>
      </c>
      <c r="M61" s="176">
        <v>12</v>
      </c>
      <c r="N61" s="176">
        <v>13</v>
      </c>
      <c r="O61" s="176">
        <v>14</v>
      </c>
      <c r="P61" s="176">
        <v>15</v>
      </c>
      <c r="Q61" s="179">
        <v>16</v>
      </c>
      <c r="R61" s="179">
        <v>17</v>
      </c>
      <c r="S61" s="179">
        <v>18</v>
      </c>
      <c r="T61" s="179">
        <v>19</v>
      </c>
      <c r="U61" s="179">
        <v>20</v>
      </c>
      <c r="V61" s="179">
        <v>21</v>
      </c>
      <c r="W61" s="179">
        <v>22</v>
      </c>
      <c r="X61" s="179">
        <v>23</v>
      </c>
      <c r="Y61" s="179">
        <v>24</v>
      </c>
      <c r="Z61" s="179">
        <v>25</v>
      </c>
      <c r="AA61" s="179">
        <v>26</v>
      </c>
      <c r="AB61" s="179">
        <v>27</v>
      </c>
      <c r="AC61" s="180">
        <v>28</v>
      </c>
      <c r="AD61" s="180">
        <v>29</v>
      </c>
      <c r="AE61" s="179">
        <v>29</v>
      </c>
      <c r="AF61" s="179">
        <v>29</v>
      </c>
      <c r="AG61" s="179">
        <v>29</v>
      </c>
      <c r="AH61" s="179">
        <v>29</v>
      </c>
      <c r="AI61" s="179">
        <v>29</v>
      </c>
      <c r="AJ61" s="179">
        <v>29</v>
      </c>
    </row>
    <row r="62" s="183" customFormat="1" ht="14.25">
      <c r="A62" s="211" t="s">
        <v>295</v>
      </c>
      <c r="B62" s="212">
        <f t="shared" ref="B62:AJ62" si="5">B50*$B$28</f>
        <v>0</v>
      </c>
      <c r="C62" s="212">
        <f>C50*$B$28</f>
        <v>0</v>
      </c>
      <c r="D62" s="212">
        <f t="shared" si="5"/>
        <v>8916015.3282367252</v>
      </c>
      <c r="E62" s="212">
        <f t="shared" si="5"/>
        <v>9682590.6014364231</v>
      </c>
      <c r="F62" s="212">
        <f t="shared" si="5"/>
        <v>10515073.976837352</v>
      </c>
      <c r="G62" s="212">
        <f t="shared" si="5"/>
        <v>11419132.05769119</v>
      </c>
      <c r="H62" s="212">
        <f t="shared" si="5"/>
        <v>12400918.646718869</v>
      </c>
      <c r="I62" s="212">
        <f t="shared" si="5"/>
        <v>13467116.634224541</v>
      </c>
      <c r="J62" s="212">
        <f t="shared" si="5"/>
        <v>14624983.487638136</v>
      </c>
      <c r="K62" s="212">
        <f t="shared" si="5"/>
        <v>15882400.652127737</v>
      </c>
      <c r="L62" s="212">
        <f t="shared" si="5"/>
        <v>17247927.198545154</v>
      </c>
      <c r="M62" s="212">
        <f t="shared" si="5"/>
        <v>18730858.083879113</v>
      </c>
      <c r="N62" s="212">
        <f t="shared" si="5"/>
        <v>20341287.420787174</v>
      </c>
      <c r="O62" s="212">
        <f t="shared" si="5"/>
        <v>22090177.186873663</v>
      </c>
      <c r="P62" s="212">
        <f t="shared" si="5"/>
        <v>23989431.841408476</v>
      </c>
      <c r="Q62" s="212">
        <f t="shared" si="5"/>
        <v>26051979.357392844</v>
      </c>
      <c r="R62" s="212">
        <f t="shared" si="5"/>
        <v>28291859.220546443</v>
      </c>
      <c r="S62" s="212">
        <f t="shared" si="5"/>
        <v>30724317.994213313</v>
      </c>
      <c r="T62" s="212">
        <f t="shared" si="5"/>
        <v>33365913.100684069</v>
      </c>
      <c r="U62" s="212">
        <f t="shared" si="5"/>
        <v>36234625.525360055</v>
      </c>
      <c r="V62" s="212">
        <f t="shared" si="5"/>
        <v>39349982.210921608</v>
      </c>
      <c r="W62" s="212">
        <f t="shared" si="5"/>
        <v>42733188.974621274</v>
      </c>
      <c r="X62" s="212">
        <f t="shared" si="5"/>
        <v>46407274.853452191</v>
      </c>
      <c r="Y62" s="212">
        <f t="shared" si="5"/>
        <v>50397248.859729946</v>
      </c>
      <c r="Z62" s="212">
        <f t="shared" si="5"/>
        <v>54730270.214102253</v>
      </c>
      <c r="AA62" s="212">
        <f t="shared" si="5"/>
        <v>59435833.214739874</v>
      </c>
      <c r="AB62" s="212">
        <f t="shared" si="5"/>
        <v>64545968.001088575</v>
      </c>
      <c r="AC62" s="212">
        <f t="shared" si="5"/>
        <v>70095458.578754336</v>
      </c>
      <c r="AD62" s="212">
        <f t="shared" si="5"/>
        <v>76122079.589588031</v>
      </c>
      <c r="AE62" s="212">
        <f t="shared" si="5"/>
        <v>82666853.438631818</v>
      </c>
      <c r="AF62" s="212">
        <f t="shared" si="5"/>
        <v>89774329.528156549</v>
      </c>
      <c r="AG62" s="212">
        <f t="shared" si="5"/>
        <v>97492887.499498233</v>
      </c>
      <c r="AH62" s="212">
        <f t="shared" si="5"/>
        <v>105875066.54682107</v>
      </c>
      <c r="AI62" s="212">
        <f t="shared" si="5"/>
        <v>114977923.04440138</v>
      </c>
      <c r="AJ62" s="212">
        <f t="shared" si="5"/>
        <v>124863418.92175387</v>
      </c>
    </row>
    <row r="63" s="183" customFormat="1" ht="15">
      <c r="A63" s="190" t="s">
        <v>296</v>
      </c>
      <c r="B63" s="213">
        <f t="shared" ref="B63:G63" si="6">SUM(B64:B69)</f>
        <v>0</v>
      </c>
      <c r="C63" s="213">
        <f t="shared" si="6"/>
        <v>-1248435.7265000001</v>
      </c>
      <c r="D63" s="213">
        <f t="shared" si="6"/>
        <v>-1314139.6112609673</v>
      </c>
      <c r="E63" s="213">
        <f t="shared" si="6"/>
        <v>-1372236.3829123173</v>
      </c>
      <c r="F63" s="213">
        <f t="shared" si="6"/>
        <v>-1432901.5535734729</v>
      </c>
      <c r="G63" s="213">
        <f t="shared" si="6"/>
        <v>-1496248.6695446169</v>
      </c>
      <c r="H63" s="213">
        <f t="shared" ref="H63:AJ63" si="7">SUM(H64:H69)</f>
        <v>-1562396.2968920339</v>
      </c>
      <c r="I63" s="213">
        <f t="shared" si="7"/>
        <v>-1631468.2433668484</v>
      </c>
      <c r="J63" s="213">
        <f t="shared" si="7"/>
        <v>-1703593.7901345657</v>
      </c>
      <c r="K63" s="213">
        <f t="shared" si="7"/>
        <v>-1778907.933749137</v>
      </c>
      <c r="L63" s="213">
        <f t="shared" si="7"/>
        <v>-1857551.6388244533</v>
      </c>
      <c r="M63" s="213">
        <f t="shared" si="7"/>
        <v>-1939672.1018761864</v>
      </c>
      <c r="N63" s="213">
        <f t="shared" si="7"/>
        <v>-2025423.0268278099</v>
      </c>
      <c r="O63" s="213">
        <f t="shared" si="7"/>
        <v>-2114964.9126964593</v>
      </c>
      <c r="P63" s="213">
        <f t="shared" si="7"/>
        <v>-2208465.3539970927</v>
      </c>
      <c r="Q63" s="213">
        <f t="shared" si="7"/>
        <v>-5425890.2139579263</v>
      </c>
      <c r="R63" s="213">
        <f t="shared" si="7"/>
        <v>-5665763.285330561</v>
      </c>
      <c r="S63" s="213">
        <f t="shared" si="7"/>
        <v>-5916240.9004924744</v>
      </c>
      <c r="T63" s="213">
        <f t="shared" si="7"/>
        <v>-6177791.8755068267</v>
      </c>
      <c r="U63" s="213">
        <f t="shared" si="7"/>
        <v>-6450905.7523166863</v>
      </c>
      <c r="V63" s="213">
        <f t="shared" si="7"/>
        <v>-6736093.7150150407</v>
      </c>
      <c r="W63" s="213">
        <f t="shared" si="7"/>
        <v>-7033889.5466221645</v>
      </c>
      <c r="X63" s="213">
        <f t="shared" si="7"/>
        <v>-7344850.6281611444</v>
      </c>
      <c r="Y63" s="213">
        <f t="shared" si="7"/>
        <v>-7669558.9819015097</v>
      </c>
      <c r="Z63" s="213">
        <f t="shared" si="7"/>
        <v>-8008622.3607235998</v>
      </c>
      <c r="AA63" s="213">
        <f t="shared" si="7"/>
        <v>-8362675.3856426217</v>
      </c>
      <c r="AB63" s="213">
        <f t="shared" si="7"/>
        <v>-8732380.7336214855</v>
      </c>
      <c r="AC63" s="213">
        <f t="shared" si="7"/>
        <v>-9118430.3778956253</v>
      </c>
      <c r="AD63" s="213">
        <f t="shared" si="7"/>
        <v>-9521546.8831313346</v>
      </c>
      <c r="AE63" s="213">
        <f t="shared" si="7"/>
        <v>-9942484.7578417044</v>
      </c>
      <c r="AF63" s="213">
        <f t="shared" si="7"/>
        <v>-10382031.866591513</v>
      </c>
      <c r="AG63" s="213">
        <f t="shared" si="7"/>
        <v>-10841010.904634243</v>
      </c>
      <c r="AH63" s="213">
        <f t="shared" si="7"/>
        <v>-11320280.937741295</v>
      </c>
      <c r="AI63" s="213">
        <f t="shared" si="7"/>
        <v>-11820739.010105481</v>
      </c>
      <c r="AJ63" s="213">
        <f t="shared" si="7"/>
        <v>-12343321.823328303</v>
      </c>
    </row>
    <row r="64" s="183" customFormat="1" ht="15">
      <c r="A64" s="214" t="s">
        <v>297</v>
      </c>
      <c r="B64" s="215"/>
      <c r="C64" s="215">
        <f>B29</f>
        <v>0</v>
      </c>
      <c r="D64" s="215">
        <f>C64*(1+D48)</f>
        <v>0</v>
      </c>
      <c r="E64" s="215">
        <f>D64*(1+E48)</f>
        <v>0</v>
      </c>
      <c r="F64" s="215">
        <f t="shared" ref="F64:X64" si="8">E64*(1+F48)</f>
        <v>0</v>
      </c>
      <c r="G64" s="215">
        <f t="shared" si="8"/>
        <v>0</v>
      </c>
      <c r="H64" s="215">
        <f t="shared" si="8"/>
        <v>0</v>
      </c>
      <c r="I64" s="215">
        <f>H64*(1+I48)</f>
        <v>0</v>
      </c>
      <c r="J64" s="215">
        <f t="shared" si="8"/>
        <v>0</v>
      </c>
      <c r="K64" s="215">
        <f t="shared" si="8"/>
        <v>0</v>
      </c>
      <c r="L64" s="215">
        <f t="shared" si="8"/>
        <v>0</v>
      </c>
      <c r="M64" s="215">
        <f t="shared" si="8"/>
        <v>0</v>
      </c>
      <c r="N64" s="215">
        <f t="shared" si="8"/>
        <v>0</v>
      </c>
      <c r="O64" s="215">
        <f t="shared" si="8"/>
        <v>0</v>
      </c>
      <c r="P64" s="215">
        <f t="shared" si="8"/>
        <v>0</v>
      </c>
      <c r="Q64" s="215">
        <f t="shared" si="8"/>
        <v>0</v>
      </c>
      <c r="R64" s="215">
        <f t="shared" si="8"/>
        <v>0</v>
      </c>
      <c r="S64" s="215">
        <f t="shared" si="8"/>
        <v>0</v>
      </c>
      <c r="T64" s="215">
        <f t="shared" si="8"/>
        <v>0</v>
      </c>
      <c r="U64" s="215">
        <f t="shared" si="8"/>
        <v>0</v>
      </c>
      <c r="V64" s="215">
        <f t="shared" si="8"/>
        <v>0</v>
      </c>
      <c r="W64" s="215">
        <f>V64*(1+W48)</f>
        <v>0</v>
      </c>
      <c r="X64" s="215">
        <f t="shared" si="8"/>
        <v>0</v>
      </c>
      <c r="Y64" s="191">
        <v>0</v>
      </c>
      <c r="Z64" s="191">
        <v>0</v>
      </c>
      <c r="AA64" s="191">
        <f>-IF(AA$47&lt;=$B$30,0,$B$29*(1+AA$49)*$B$28)</f>
        <v>0</v>
      </c>
      <c r="AB64" s="191">
        <v>0</v>
      </c>
      <c r="AC64" s="191">
        <v>0</v>
      </c>
      <c r="AD64" s="191">
        <f>-IF(AD$47&lt;=$B$30,0,$B$29*(1+AD$49)*$B$28)</f>
        <v>0</v>
      </c>
      <c r="AE64" s="191">
        <v>0</v>
      </c>
      <c r="AF64" s="191">
        <v>0</v>
      </c>
      <c r="AG64" s="191">
        <f>-IF(AG$47&lt;=$B$30,0,$B$29*(1+AG$49)*$B$28)</f>
        <v>0</v>
      </c>
      <c r="AH64" s="191">
        <v>0</v>
      </c>
      <c r="AI64" s="191">
        <v>0</v>
      </c>
      <c r="AJ64" s="191">
        <f>-IF(AJ$47&lt;=$B$30,0,$B$29*(1+AJ$49)*$B$28)</f>
        <v>0</v>
      </c>
    </row>
    <row r="65" s="183" customFormat="1">
      <c r="A65" s="190" t="str">
        <f>A32</f>
        <v xml:space="preserve">Прочие расходы при эксплуатации объекта, руб. без НДС</v>
      </c>
      <c r="B65" s="191"/>
      <c r="C65" s="191">
        <f>-B32</f>
        <v>-1248435.7265000001</v>
      </c>
      <c r="D65" s="191">
        <f>C65*(1+D48)</f>
        <v>-1314139.6112609673</v>
      </c>
      <c r="E65" s="191">
        <f t="shared" ref="E65:P65" si="9">D65*(1+E48)</f>
        <v>-1372236.3829123173</v>
      </c>
      <c r="F65" s="191">
        <f t="shared" si="9"/>
        <v>-1432901.5535734729</v>
      </c>
      <c r="G65" s="191">
        <f t="shared" si="9"/>
        <v>-1496248.6695446169</v>
      </c>
      <c r="H65" s="191">
        <f t="shared" si="9"/>
        <v>-1562396.2968920339</v>
      </c>
      <c r="I65" s="191">
        <f t="shared" si="9"/>
        <v>-1631468.2433668484</v>
      </c>
      <c r="J65" s="191">
        <f t="shared" si="9"/>
        <v>-1703593.7901345657</v>
      </c>
      <c r="K65" s="191">
        <f t="shared" si="9"/>
        <v>-1778907.933749137</v>
      </c>
      <c r="L65" s="191">
        <f t="shared" si="9"/>
        <v>-1857551.6388244533</v>
      </c>
      <c r="M65" s="191">
        <f t="shared" si="9"/>
        <v>-1939672.1018761864</v>
      </c>
      <c r="N65" s="191">
        <f t="shared" si="9"/>
        <v>-2025423.0268278099</v>
      </c>
      <c r="O65" s="191">
        <f t="shared" si="9"/>
        <v>-2114964.9126964593</v>
      </c>
      <c r="P65" s="191">
        <f t="shared" si="9"/>
        <v>-2208465.3539970927</v>
      </c>
      <c r="Q65" s="213">
        <f t="shared" ref="Q65:AJ65" si="10">-IF(Q$47&lt;=$B$33,0,$B$32*(1+Q$49)*$B$28)</f>
        <v>-5425890.2139579263</v>
      </c>
      <c r="R65" s="213">
        <f t="shared" si="10"/>
        <v>-5665763.285330561</v>
      </c>
      <c r="S65" s="213">
        <f t="shared" si="10"/>
        <v>-5916240.9004924744</v>
      </c>
      <c r="T65" s="213">
        <f t="shared" si="10"/>
        <v>-6177791.8755068267</v>
      </c>
      <c r="U65" s="213">
        <f t="shared" si="10"/>
        <v>-6450905.7523166863</v>
      </c>
      <c r="V65" s="213">
        <f t="shared" si="10"/>
        <v>-6736093.7150150407</v>
      </c>
      <c r="W65" s="213">
        <f t="shared" si="10"/>
        <v>-7033889.5466221645</v>
      </c>
      <c r="X65" s="213">
        <f t="shared" si="10"/>
        <v>-7344850.6281611444</v>
      </c>
      <c r="Y65" s="213">
        <f t="shared" si="10"/>
        <v>-7669558.9819015097</v>
      </c>
      <c r="Z65" s="213">
        <f t="shared" si="10"/>
        <v>-8008622.3607235998</v>
      </c>
      <c r="AA65" s="213">
        <f t="shared" si="10"/>
        <v>-8362675.3856426217</v>
      </c>
      <c r="AB65" s="213">
        <f t="shared" si="10"/>
        <v>-8732380.7336214855</v>
      </c>
      <c r="AC65" s="213">
        <f t="shared" si="10"/>
        <v>-9118430.3778956253</v>
      </c>
      <c r="AD65" s="213">
        <f t="shared" si="10"/>
        <v>-9521546.8831313346</v>
      </c>
      <c r="AE65" s="213">
        <f t="shared" si="10"/>
        <v>-9942484.7578417044</v>
      </c>
      <c r="AF65" s="213">
        <f t="shared" si="10"/>
        <v>-10382031.866591513</v>
      </c>
      <c r="AG65" s="213">
        <f t="shared" si="10"/>
        <v>-10841010.904634243</v>
      </c>
      <c r="AH65" s="213">
        <f t="shared" si="10"/>
        <v>-11320280.937741295</v>
      </c>
      <c r="AI65" s="213">
        <f t="shared" si="10"/>
        <v>-11820739.010105481</v>
      </c>
      <c r="AJ65" s="213">
        <f t="shared" si="10"/>
        <v>-12343321.823328303</v>
      </c>
    </row>
    <row r="66" s="165" customFormat="1">
      <c r="A66" s="216" t="s">
        <v>272</v>
      </c>
      <c r="B66" s="217"/>
      <c r="C66" s="217"/>
      <c r="D66" s="217"/>
      <c r="E66" s="217"/>
      <c r="F66" s="217"/>
      <c r="G66" s="217"/>
      <c r="H66" s="217"/>
      <c r="I66" s="217"/>
      <c r="J66" s="217"/>
      <c r="K66" s="217"/>
      <c r="L66" s="217"/>
      <c r="M66" s="217"/>
      <c r="N66" s="218">
        <f>-IF(N$47&lt;=$B$30,0,$B$35*(1+N$48)*$B$28)</f>
        <v>0</v>
      </c>
      <c r="O66" s="218">
        <v>0</v>
      </c>
      <c r="P66" s="218">
        <v>0</v>
      </c>
      <c r="Q66" s="219">
        <v>0</v>
      </c>
      <c r="R66" s="219">
        <v>0</v>
      </c>
      <c r="S66" s="219">
        <v>0</v>
      </c>
      <c r="T66" s="219">
        <v>0</v>
      </c>
      <c r="U66" s="219">
        <v>0</v>
      </c>
      <c r="V66" s="219">
        <f>-IF(V$47&lt;=$B$30,0,$B$35*(1+V$48)*$B$28)</f>
        <v>0</v>
      </c>
      <c r="W66" s="219">
        <v>0</v>
      </c>
      <c r="X66" s="219">
        <v>0</v>
      </c>
      <c r="Y66" s="219">
        <v>0</v>
      </c>
      <c r="Z66" s="219">
        <v>0</v>
      </c>
      <c r="AA66" s="219">
        <v>0</v>
      </c>
      <c r="AB66" s="219">
        <v>0</v>
      </c>
      <c r="AC66" s="219">
        <v>0</v>
      </c>
      <c r="AD66" s="219">
        <f>-IF(AD$47&lt;=$B$30,0,$B$35*(1+AD$48)*$B$28)</f>
        <v>0</v>
      </c>
      <c r="AE66" s="219">
        <v>0</v>
      </c>
      <c r="AF66" s="219">
        <v>0</v>
      </c>
      <c r="AG66" s="219">
        <v>0</v>
      </c>
      <c r="AH66" s="219">
        <v>0</v>
      </c>
      <c r="AI66" s="219">
        <v>0</v>
      </c>
      <c r="AJ66" s="219">
        <v>0</v>
      </c>
    </row>
    <row r="67" s="165" customFormat="1">
      <c r="A67" s="216" t="s">
        <v>298</v>
      </c>
      <c r="B67" s="188"/>
      <c r="C67" s="188"/>
      <c r="D67" s="188">
        <v>0</v>
      </c>
      <c r="E67" s="188">
        <v>0</v>
      </c>
      <c r="F67" s="188">
        <v>0</v>
      </c>
      <c r="G67" s="188">
        <v>0</v>
      </c>
      <c r="H67" s="188">
        <v>0</v>
      </c>
      <c r="I67" s="188">
        <v>0</v>
      </c>
      <c r="J67" s="188">
        <v>0</v>
      </c>
      <c r="K67" s="188">
        <v>0</v>
      </c>
      <c r="L67" s="188">
        <v>0</v>
      </c>
      <c r="M67" s="188">
        <v>0</v>
      </c>
      <c r="N67" s="188">
        <v>0</v>
      </c>
      <c r="O67" s="188">
        <v>0</v>
      </c>
      <c r="P67" s="188">
        <v>0</v>
      </c>
      <c r="Q67" s="201">
        <v>0</v>
      </c>
      <c r="R67" s="201">
        <v>0</v>
      </c>
      <c r="S67" s="201">
        <v>0</v>
      </c>
      <c r="T67" s="201">
        <v>0</v>
      </c>
      <c r="U67" s="201">
        <v>0</v>
      </c>
      <c r="V67" s="201">
        <v>0</v>
      </c>
      <c r="W67" s="201">
        <v>0</v>
      </c>
      <c r="X67" s="201">
        <v>0</v>
      </c>
      <c r="Y67" s="201">
        <v>0</v>
      </c>
      <c r="Z67" s="201">
        <v>0</v>
      </c>
      <c r="AA67" s="201">
        <v>0</v>
      </c>
      <c r="AB67" s="201">
        <v>0</v>
      </c>
      <c r="AC67" s="201">
        <v>0</v>
      </c>
      <c r="AD67" s="201">
        <v>0</v>
      </c>
      <c r="AE67" s="201">
        <v>0</v>
      </c>
      <c r="AF67" s="201">
        <v>0</v>
      </c>
      <c r="AG67" s="201">
        <v>0</v>
      </c>
      <c r="AH67" s="201">
        <v>0</v>
      </c>
      <c r="AI67" s="201">
        <v>0</v>
      </c>
      <c r="AJ67" s="201">
        <v>0</v>
      </c>
    </row>
    <row r="68" s="165" customFormat="1">
      <c r="A68" s="216" t="s">
        <v>274</v>
      </c>
      <c r="B68" s="188">
        <v>0</v>
      </c>
      <c r="C68" s="188">
        <v>0</v>
      </c>
      <c r="D68" s="188">
        <v>0</v>
      </c>
      <c r="E68" s="188">
        <v>0</v>
      </c>
      <c r="F68" s="188">
        <v>0</v>
      </c>
      <c r="G68" s="188">
        <v>0</v>
      </c>
      <c r="H68" s="188">
        <v>0</v>
      </c>
      <c r="I68" s="188">
        <v>0</v>
      </c>
      <c r="J68" s="188">
        <v>0</v>
      </c>
      <c r="K68" s="188">
        <v>0</v>
      </c>
      <c r="L68" s="188">
        <v>0</v>
      </c>
      <c r="M68" s="188">
        <v>0</v>
      </c>
      <c r="N68" s="188">
        <v>0</v>
      </c>
      <c r="O68" s="188">
        <v>0</v>
      </c>
      <c r="P68" s="188">
        <v>0</v>
      </c>
      <c r="Q68" s="201">
        <v>0</v>
      </c>
      <c r="R68" s="201">
        <v>0</v>
      </c>
      <c r="S68" s="201">
        <v>0</v>
      </c>
      <c r="T68" s="201">
        <v>0</v>
      </c>
      <c r="U68" s="201">
        <v>0</v>
      </c>
      <c r="V68" s="201">
        <v>0</v>
      </c>
      <c r="W68" s="201">
        <v>0</v>
      </c>
      <c r="X68" s="201">
        <v>0</v>
      </c>
      <c r="Y68" s="201">
        <v>0</v>
      </c>
      <c r="Z68" s="201">
        <v>0</v>
      </c>
      <c r="AA68" s="201">
        <v>0</v>
      </c>
      <c r="AB68" s="201">
        <v>0</v>
      </c>
      <c r="AC68" s="201">
        <v>0</v>
      </c>
      <c r="AD68" s="201">
        <v>0</v>
      </c>
      <c r="AE68" s="201">
        <v>0</v>
      </c>
      <c r="AF68" s="201">
        <v>0</v>
      </c>
      <c r="AG68" s="201">
        <v>0</v>
      </c>
      <c r="AH68" s="201">
        <v>0</v>
      </c>
      <c r="AI68" s="201">
        <v>0</v>
      </c>
      <c r="AJ68" s="201">
        <v>0</v>
      </c>
    </row>
    <row r="69" s="165" customFormat="1">
      <c r="A69" s="216" t="s">
        <v>299</v>
      </c>
      <c r="B69" s="188">
        <v>0</v>
      </c>
      <c r="C69" s="188">
        <v>0</v>
      </c>
      <c r="D69" s="188">
        <v>0</v>
      </c>
      <c r="E69" s="188">
        <v>0</v>
      </c>
      <c r="F69" s="188">
        <v>0</v>
      </c>
      <c r="G69" s="188">
        <v>0</v>
      </c>
      <c r="H69" s="188">
        <v>0</v>
      </c>
      <c r="I69" s="188">
        <v>0</v>
      </c>
      <c r="J69" s="188">
        <v>0</v>
      </c>
      <c r="K69" s="188">
        <v>0</v>
      </c>
      <c r="L69" s="188">
        <v>0</v>
      </c>
      <c r="M69" s="188">
        <v>0</v>
      </c>
      <c r="N69" s="188">
        <v>0</v>
      </c>
      <c r="O69" s="188">
        <v>0</v>
      </c>
      <c r="P69" s="188">
        <v>0</v>
      </c>
      <c r="Q69" s="201">
        <v>0</v>
      </c>
      <c r="R69" s="201">
        <v>0</v>
      </c>
      <c r="S69" s="201">
        <v>0</v>
      </c>
      <c r="T69" s="201">
        <v>0</v>
      </c>
      <c r="U69" s="201">
        <v>0</v>
      </c>
      <c r="V69" s="201">
        <v>0</v>
      </c>
      <c r="W69" s="201">
        <v>0</v>
      </c>
      <c r="X69" s="201">
        <v>0</v>
      </c>
      <c r="Y69" s="201">
        <v>0</v>
      </c>
      <c r="Z69" s="201">
        <v>0</v>
      </c>
      <c r="AA69" s="201">
        <v>0</v>
      </c>
      <c r="AB69" s="201">
        <v>0</v>
      </c>
      <c r="AC69" s="201">
        <v>0</v>
      </c>
      <c r="AD69" s="201">
        <v>0</v>
      </c>
      <c r="AE69" s="201">
        <v>0</v>
      </c>
      <c r="AF69" s="201">
        <v>0</v>
      </c>
      <c r="AG69" s="201">
        <v>0</v>
      </c>
      <c r="AH69" s="201">
        <v>0</v>
      </c>
      <c r="AI69" s="201">
        <v>0</v>
      </c>
      <c r="AJ69" s="201">
        <v>0</v>
      </c>
    </row>
    <row r="70" s="165" customFormat="1" ht="28.5">
      <c r="A70" s="220" t="s">
        <v>300</v>
      </c>
      <c r="B70" s="221">
        <f>B62+B63</f>
        <v>0</v>
      </c>
      <c r="C70" s="221">
        <f>C62+C63</f>
        <v>-1248435.7265000001</v>
      </c>
      <c r="D70" s="221">
        <f>D62+D63</f>
        <v>7601875.7169757579</v>
      </c>
      <c r="E70" s="221">
        <f t="shared" ref="E70:AJ70" si="11">E62+E63</f>
        <v>8310354.2185241058</v>
      </c>
      <c r="F70" s="221">
        <f>F62+F63</f>
        <v>9082172.4232638795</v>
      </c>
      <c r="G70" s="221">
        <f t="shared" si="11"/>
        <v>9922883.3881465737</v>
      </c>
      <c r="H70" s="221">
        <f t="shared" si="11"/>
        <v>10838522.349826835</v>
      </c>
      <c r="I70" s="221">
        <f t="shared" si="11"/>
        <v>11835648.390857693</v>
      </c>
      <c r="J70" s="221">
        <f t="shared" si="11"/>
        <v>12921389.69750357</v>
      </c>
      <c r="K70" s="221">
        <f t="shared" si="11"/>
        <v>14103492.7183786</v>
      </c>
      <c r="L70" s="221">
        <f t="shared" si="11"/>
        <v>15390375.559720701</v>
      </c>
      <c r="M70" s="221">
        <f t="shared" si="11"/>
        <v>16791185.982002925</v>
      </c>
      <c r="N70" s="221">
        <f t="shared" si="11"/>
        <v>18315864.393959366</v>
      </c>
      <c r="O70" s="221">
        <f t="shared" si="11"/>
        <v>19975212.274177205</v>
      </c>
      <c r="P70" s="221">
        <f t="shared" si="11"/>
        <v>21780966.487411384</v>
      </c>
      <c r="Q70" s="222">
        <f t="shared" si="11"/>
        <v>20626089.143434919</v>
      </c>
      <c r="R70" s="222">
        <f t="shared" si="11"/>
        <v>22626095.935215883</v>
      </c>
      <c r="S70" s="222">
        <f t="shared" si="11"/>
        <v>24808077.093720838</v>
      </c>
      <c r="T70" s="222">
        <f t="shared" si="11"/>
        <v>27188121.225177243</v>
      </c>
      <c r="U70" s="222">
        <f t="shared" si="11"/>
        <v>29783719.773043368</v>
      </c>
      <c r="V70" s="222">
        <f t="shared" si="11"/>
        <v>32613888.495906569</v>
      </c>
      <c r="W70" s="222">
        <f t="shared" si="11"/>
        <v>35699299.427999109</v>
      </c>
      <c r="X70" s="222">
        <f t="shared" si="11"/>
        <v>39062424.225291044</v>
      </c>
      <c r="Y70" s="222">
        <f t="shared" si="11"/>
        <v>42727689.877828434</v>
      </c>
      <c r="Z70" s="222">
        <f t="shared" si="11"/>
        <v>46721647.853378654</v>
      </c>
      <c r="AA70" s="222">
        <f t="shared" si="11"/>
        <v>51073157.829097256</v>
      </c>
      <c r="AB70" s="222">
        <f t="shared" si="11"/>
        <v>55813587.267467089</v>
      </c>
      <c r="AC70" s="222">
        <f t="shared" si="11"/>
        <v>60977028.200858712</v>
      </c>
      <c r="AD70" s="222">
        <f t="shared" si="11"/>
        <v>66600532.706456698</v>
      </c>
      <c r="AE70" s="222">
        <f t="shared" si="11"/>
        <v>72724368.680790111</v>
      </c>
      <c r="AF70" s="222">
        <f t="shared" si="11"/>
        <v>79392297.661565036</v>
      </c>
      <c r="AG70" s="222">
        <f t="shared" si="11"/>
        <v>86651876.594863996</v>
      </c>
      <c r="AH70" s="222">
        <f t="shared" si="11"/>
        <v>94554785.609079778</v>
      </c>
      <c r="AI70" s="222">
        <f t="shared" si="11"/>
        <v>103157184.0342959</v>
      </c>
      <c r="AJ70" s="222">
        <f t="shared" si="11"/>
        <v>112520097.09842557</v>
      </c>
    </row>
    <row r="71" s="165" customFormat="1" ht="15">
      <c r="A71" s="223" t="s">
        <v>301</v>
      </c>
      <c r="B71" s="217"/>
      <c r="C71" s="217">
        <f>-B25/B27</f>
        <v>-4993742.9060000004</v>
      </c>
      <c r="D71" s="217">
        <f t="shared" ref="D71:Y71" si="12">C71</f>
        <v>-4993742.9060000004</v>
      </c>
      <c r="E71" s="217">
        <f t="shared" si="12"/>
        <v>-4993742.9060000004</v>
      </c>
      <c r="F71" s="217">
        <f t="shared" si="12"/>
        <v>-4993742.9060000004</v>
      </c>
      <c r="G71" s="217">
        <f t="shared" si="12"/>
        <v>-4993742.9060000004</v>
      </c>
      <c r="H71" s="217">
        <f t="shared" si="12"/>
        <v>-4993742.9060000004</v>
      </c>
      <c r="I71" s="217">
        <f t="shared" si="12"/>
        <v>-4993742.9060000004</v>
      </c>
      <c r="J71" s="217">
        <f t="shared" si="12"/>
        <v>-4993742.9060000004</v>
      </c>
      <c r="K71" s="217">
        <f t="shared" si="12"/>
        <v>-4993742.9060000004</v>
      </c>
      <c r="L71" s="217">
        <f t="shared" si="12"/>
        <v>-4993742.9060000004</v>
      </c>
      <c r="M71" s="217">
        <f t="shared" si="12"/>
        <v>-4993742.9060000004</v>
      </c>
      <c r="N71" s="217">
        <f t="shared" si="12"/>
        <v>-4993742.9060000004</v>
      </c>
      <c r="O71" s="217">
        <f t="shared" si="12"/>
        <v>-4993742.9060000004</v>
      </c>
      <c r="P71" s="217">
        <f t="shared" si="12"/>
        <v>-4993742.9060000004</v>
      </c>
      <c r="Q71" s="224">
        <f t="shared" si="12"/>
        <v>-4993742.9060000004</v>
      </c>
      <c r="R71" s="224">
        <f t="shared" si="12"/>
        <v>-4993742.9060000004</v>
      </c>
      <c r="S71" s="224">
        <f t="shared" si="12"/>
        <v>-4993742.9060000004</v>
      </c>
      <c r="T71" s="224">
        <f t="shared" si="12"/>
        <v>-4993742.9060000004</v>
      </c>
      <c r="U71" s="224">
        <f t="shared" si="12"/>
        <v>-4993742.9060000004</v>
      </c>
      <c r="V71" s="224">
        <f t="shared" si="12"/>
        <v>-4993742.9060000004</v>
      </c>
      <c r="W71" s="224">
        <f t="shared" si="12"/>
        <v>-4993742.9060000004</v>
      </c>
      <c r="X71" s="224">
        <f t="shared" si="12"/>
        <v>-4993742.9060000004</v>
      </c>
      <c r="Y71" s="224">
        <f t="shared" si="12"/>
        <v>-4993742.9060000004</v>
      </c>
      <c r="Z71" s="224"/>
      <c r="AA71" s="224"/>
      <c r="AB71" s="224"/>
      <c r="AC71" s="224"/>
      <c r="AD71" s="224"/>
      <c r="AE71" s="224"/>
      <c r="AF71" s="224"/>
      <c r="AG71" s="224"/>
      <c r="AH71" s="224"/>
      <c r="AI71" s="224"/>
      <c r="AJ71" s="224"/>
    </row>
    <row r="72" s="165" customFormat="1" ht="28.5">
      <c r="A72" s="220" t="s">
        <v>302</v>
      </c>
      <c r="B72" s="221">
        <f>B70+B71</f>
        <v>0</v>
      </c>
      <c r="C72" s="221">
        <f t="shared" ref="C72:AJ74" si="13">C70+C71</f>
        <v>-6242178.6325000003</v>
      </c>
      <c r="D72" s="221">
        <f>D70+D71</f>
        <v>2608132.8109757574</v>
      </c>
      <c r="E72" s="221">
        <f t="shared" si="13"/>
        <v>3316611.3125241054</v>
      </c>
      <c r="F72" s="221">
        <f t="shared" si="13"/>
        <v>4088429.5172638791</v>
      </c>
      <c r="G72" s="221">
        <f t="shared" si="13"/>
        <v>4929140.4821465733</v>
      </c>
      <c r="H72" s="221">
        <f t="shared" si="13"/>
        <v>5844779.4438268347</v>
      </c>
      <c r="I72" s="221">
        <f t="shared" si="13"/>
        <v>6841905.4848576924</v>
      </c>
      <c r="J72" s="221">
        <f t="shared" si="13"/>
        <v>7927646.79150357</v>
      </c>
      <c r="K72" s="221">
        <f t="shared" si="13"/>
        <v>9109749.8123786002</v>
      </c>
      <c r="L72" s="221">
        <f t="shared" si="13"/>
        <v>10396632.653720699</v>
      </c>
      <c r="M72" s="221">
        <f t="shared" si="13"/>
        <v>11797443.076002926</v>
      </c>
      <c r="N72" s="221">
        <f t="shared" si="13"/>
        <v>13322121.487959366</v>
      </c>
      <c r="O72" s="221">
        <f t="shared" si="13"/>
        <v>14981469.368177205</v>
      </c>
      <c r="P72" s="221">
        <f t="shared" si="13"/>
        <v>16787223.581411384</v>
      </c>
      <c r="Q72" s="222">
        <f t="shared" si="13"/>
        <v>15632346.23743492</v>
      </c>
      <c r="R72" s="222">
        <f t="shared" si="13"/>
        <v>17632353.029215883</v>
      </c>
      <c r="S72" s="222">
        <f t="shared" si="13"/>
        <v>19814334.187720839</v>
      </c>
      <c r="T72" s="222">
        <f t="shared" si="13"/>
        <v>22194378.319177244</v>
      </c>
      <c r="U72" s="222">
        <f t="shared" si="13"/>
        <v>24789976.867043369</v>
      </c>
      <c r="V72" s="222">
        <f t="shared" si="13"/>
        <v>27620145.58990657</v>
      </c>
      <c r="W72" s="222">
        <f t="shared" si="13"/>
        <v>30705556.52199911</v>
      </c>
      <c r="X72" s="222">
        <f t="shared" si="13"/>
        <v>34068681.31929104</v>
      </c>
      <c r="Y72" s="222">
        <f t="shared" si="13"/>
        <v>37733946.971828431</v>
      </c>
      <c r="Z72" s="222">
        <f t="shared" si="13"/>
        <v>46721647.853378654</v>
      </c>
      <c r="AA72" s="222">
        <f t="shared" si="13"/>
        <v>51073157.829097256</v>
      </c>
      <c r="AB72" s="222">
        <f t="shared" si="13"/>
        <v>55813587.267467089</v>
      </c>
      <c r="AC72" s="222">
        <f t="shared" si="13"/>
        <v>60977028.200858712</v>
      </c>
      <c r="AD72" s="222">
        <f t="shared" si="13"/>
        <v>66600532.706456698</v>
      </c>
      <c r="AE72" s="222">
        <f t="shared" si="13"/>
        <v>72724368.680790111</v>
      </c>
      <c r="AF72" s="222">
        <f t="shared" si="13"/>
        <v>79392297.661565036</v>
      </c>
      <c r="AG72" s="222">
        <f t="shared" si="13"/>
        <v>86651876.594863996</v>
      </c>
      <c r="AH72" s="222">
        <f t="shared" si="13"/>
        <v>94554785.609079778</v>
      </c>
      <c r="AI72" s="222">
        <f t="shared" si="13"/>
        <v>103157184.0342959</v>
      </c>
      <c r="AJ72" s="222">
        <f t="shared" si="13"/>
        <v>112520097.09842557</v>
      </c>
    </row>
    <row r="73" s="165" customFormat="1" ht="15">
      <c r="A73" s="223" t="s">
        <v>303</v>
      </c>
      <c r="B73" s="188">
        <v>0</v>
      </c>
      <c r="C73" s="188">
        <v>0</v>
      </c>
      <c r="D73" s="188">
        <v>0</v>
      </c>
      <c r="E73" s="188">
        <v>0</v>
      </c>
      <c r="F73" s="188">
        <v>0</v>
      </c>
      <c r="G73" s="188">
        <v>0</v>
      </c>
      <c r="H73" s="188">
        <v>0</v>
      </c>
      <c r="I73" s="188">
        <v>0</v>
      </c>
      <c r="J73" s="188">
        <v>0</v>
      </c>
      <c r="K73" s="188">
        <v>0</v>
      </c>
      <c r="L73" s="188">
        <v>0</v>
      </c>
      <c r="M73" s="188">
        <v>0</v>
      </c>
      <c r="N73" s="188">
        <v>0</v>
      </c>
      <c r="O73" s="188">
        <v>0</v>
      </c>
      <c r="P73" s="188">
        <v>0</v>
      </c>
      <c r="Q73" s="201">
        <v>0</v>
      </c>
      <c r="R73" s="201">
        <v>0</v>
      </c>
      <c r="S73" s="201">
        <v>0</v>
      </c>
      <c r="T73" s="201">
        <v>0</v>
      </c>
      <c r="U73" s="201">
        <v>0</v>
      </c>
      <c r="V73" s="201">
        <v>0</v>
      </c>
      <c r="W73" s="201">
        <v>0</v>
      </c>
      <c r="X73" s="201">
        <v>0</v>
      </c>
      <c r="Y73" s="201">
        <v>0</v>
      </c>
      <c r="Z73" s="201">
        <v>0</v>
      </c>
      <c r="AA73" s="201">
        <v>0</v>
      </c>
      <c r="AB73" s="201">
        <v>0</v>
      </c>
      <c r="AC73" s="201">
        <v>0</v>
      </c>
      <c r="AD73" s="201">
        <v>0</v>
      </c>
      <c r="AE73" s="201">
        <v>0</v>
      </c>
      <c r="AF73" s="201">
        <v>0</v>
      </c>
      <c r="AG73" s="201">
        <v>0</v>
      </c>
      <c r="AH73" s="201">
        <v>0</v>
      </c>
      <c r="AI73" s="201">
        <v>0</v>
      </c>
      <c r="AJ73" s="201">
        <v>0</v>
      </c>
    </row>
    <row r="74" s="165" customFormat="1" ht="14.25">
      <c r="A74" s="225" t="s">
        <v>304</v>
      </c>
      <c r="B74" s="221">
        <f>B72+B73</f>
        <v>0</v>
      </c>
      <c r="C74" s="221">
        <f t="shared" si="13"/>
        <v>-6242178.6325000003</v>
      </c>
      <c r="D74" s="221">
        <f t="shared" si="13"/>
        <v>2608132.8109757574</v>
      </c>
      <c r="E74" s="221">
        <f t="shared" si="13"/>
        <v>3316611.3125241054</v>
      </c>
      <c r="F74" s="221">
        <f t="shared" si="13"/>
        <v>4088429.5172638791</v>
      </c>
      <c r="G74" s="221">
        <f t="shared" si="13"/>
        <v>4929140.4821465733</v>
      </c>
      <c r="H74" s="221">
        <f t="shared" si="13"/>
        <v>5844779.4438268347</v>
      </c>
      <c r="I74" s="221">
        <f t="shared" si="13"/>
        <v>6841905.4848576924</v>
      </c>
      <c r="J74" s="221">
        <f t="shared" si="13"/>
        <v>7927646.79150357</v>
      </c>
      <c r="K74" s="221">
        <f t="shared" si="13"/>
        <v>9109749.8123786002</v>
      </c>
      <c r="L74" s="221">
        <f t="shared" si="13"/>
        <v>10396632.653720699</v>
      </c>
      <c r="M74" s="221">
        <f t="shared" si="13"/>
        <v>11797443.076002926</v>
      </c>
      <c r="N74" s="221">
        <f t="shared" si="13"/>
        <v>13322121.487959366</v>
      </c>
      <c r="O74" s="221">
        <f t="shared" si="13"/>
        <v>14981469.368177205</v>
      </c>
      <c r="P74" s="221">
        <f t="shared" si="13"/>
        <v>16787223.581411384</v>
      </c>
      <c r="Q74" s="222">
        <f t="shared" si="13"/>
        <v>15632346.23743492</v>
      </c>
      <c r="R74" s="222">
        <f t="shared" si="13"/>
        <v>17632353.029215883</v>
      </c>
      <c r="S74" s="222">
        <f t="shared" si="13"/>
        <v>19814334.187720839</v>
      </c>
      <c r="T74" s="222">
        <f t="shared" si="13"/>
        <v>22194378.319177244</v>
      </c>
      <c r="U74" s="222">
        <f t="shared" si="13"/>
        <v>24789976.867043369</v>
      </c>
      <c r="V74" s="222">
        <f t="shared" si="13"/>
        <v>27620145.58990657</v>
      </c>
      <c r="W74" s="222">
        <f t="shared" si="13"/>
        <v>30705556.52199911</v>
      </c>
      <c r="X74" s="222">
        <f t="shared" si="13"/>
        <v>34068681.31929104</v>
      </c>
      <c r="Y74" s="222">
        <f t="shared" si="13"/>
        <v>37733946.971828431</v>
      </c>
      <c r="Z74" s="222">
        <f t="shared" si="13"/>
        <v>46721647.853378654</v>
      </c>
      <c r="AA74" s="222">
        <f t="shared" si="13"/>
        <v>51073157.829097256</v>
      </c>
      <c r="AB74" s="222">
        <f t="shared" si="13"/>
        <v>55813587.267467089</v>
      </c>
      <c r="AC74" s="222">
        <f t="shared" si="13"/>
        <v>60977028.200858712</v>
      </c>
      <c r="AD74" s="222">
        <f t="shared" si="13"/>
        <v>66600532.706456698</v>
      </c>
      <c r="AE74" s="222">
        <f t="shared" si="13"/>
        <v>72724368.680790111</v>
      </c>
      <c r="AF74" s="222">
        <f t="shared" si="13"/>
        <v>79392297.661565036</v>
      </c>
      <c r="AG74" s="222">
        <f t="shared" si="13"/>
        <v>86651876.594863996</v>
      </c>
      <c r="AH74" s="222">
        <f t="shared" si="13"/>
        <v>94554785.609079778</v>
      </c>
      <c r="AI74" s="222">
        <f t="shared" si="13"/>
        <v>103157184.0342959</v>
      </c>
      <c r="AJ74" s="222">
        <f t="shared" si="13"/>
        <v>112520097.09842557</v>
      </c>
    </row>
    <row r="75" s="165" customFormat="1" ht="15">
      <c r="A75" s="223" t="s">
        <v>273</v>
      </c>
      <c r="B75" s="188">
        <f>-B74*$B$36</f>
        <v>0</v>
      </c>
      <c r="C75" s="188">
        <f t="shared" ref="C75:AJ75" si="14">-C74*$B$36</f>
        <v>1248435.7265000001</v>
      </c>
      <c r="D75" s="188">
        <f t="shared" si="14"/>
        <v>-521626.56219515152</v>
      </c>
      <c r="E75" s="188">
        <f t="shared" si="14"/>
        <v>-663322.26250482118</v>
      </c>
      <c r="F75" s="188">
        <f t="shared" si="14"/>
        <v>-817685.90345277591</v>
      </c>
      <c r="G75" s="188">
        <f t="shared" si="14"/>
        <v>-985828.0964293147</v>
      </c>
      <c r="H75" s="188">
        <f t="shared" si="14"/>
        <v>-1168955.888765367</v>
      </c>
      <c r="I75" s="188">
        <f t="shared" si="14"/>
        <v>-1368381.0969715386</v>
      </c>
      <c r="J75" s="188">
        <f t="shared" si="14"/>
        <v>-1585529.3583007141</v>
      </c>
      <c r="K75" s="188">
        <f t="shared" si="14"/>
        <v>-1821949.9624757201</v>
      </c>
      <c r="L75" s="188">
        <f t="shared" si="14"/>
        <v>-2079326.53074414</v>
      </c>
      <c r="M75" s="188">
        <f t="shared" si="14"/>
        <v>-2359488.6152005852</v>
      </c>
      <c r="N75" s="188">
        <f t="shared" si="14"/>
        <v>-2664424.2975918734</v>
      </c>
      <c r="O75" s="188">
        <f t="shared" si="14"/>
        <v>-2996293.8736354411</v>
      </c>
      <c r="P75" s="188">
        <f t="shared" si="14"/>
        <v>-3357444.7162822769</v>
      </c>
      <c r="Q75" s="201">
        <f t="shared" si="14"/>
        <v>-3126469.2474869844</v>
      </c>
      <c r="R75" s="201">
        <f t="shared" si="14"/>
        <v>-3526470.6058431771</v>
      </c>
      <c r="S75" s="201">
        <f t="shared" si="14"/>
        <v>-3962866.8375441679</v>
      </c>
      <c r="T75" s="201">
        <f t="shared" si="14"/>
        <v>-4438875.6638354491</v>
      </c>
      <c r="U75" s="201">
        <f t="shared" si="14"/>
        <v>-4957995.3734086743</v>
      </c>
      <c r="V75" s="201">
        <f t="shared" si="14"/>
        <v>-5524029.1179813147</v>
      </c>
      <c r="W75" s="201">
        <f t="shared" si="14"/>
        <v>-6141111.3043998219</v>
      </c>
      <c r="X75" s="201">
        <f t="shared" si="14"/>
        <v>-6813736.2638582084</v>
      </c>
      <c r="Y75" s="201">
        <f t="shared" si="14"/>
        <v>-7546789.3943656869</v>
      </c>
      <c r="Z75" s="201">
        <f t="shared" si="14"/>
        <v>-9344329.5706757307</v>
      </c>
      <c r="AA75" s="201">
        <f t="shared" si="14"/>
        <v>-10214631.565819452</v>
      </c>
      <c r="AB75" s="201">
        <f t="shared" si="14"/>
        <v>-11162717.453493418</v>
      </c>
      <c r="AC75" s="201">
        <f t="shared" si="14"/>
        <v>-12195405.640171744</v>
      </c>
      <c r="AD75" s="201">
        <f t="shared" si="14"/>
        <v>-13320106.541291341</v>
      </c>
      <c r="AE75" s="201">
        <f t="shared" si="14"/>
        <v>-14544873.736158023</v>
      </c>
      <c r="AF75" s="201">
        <f t="shared" si="14"/>
        <v>-15878459.532313008</v>
      </c>
      <c r="AG75" s="201">
        <f t="shared" si="14"/>
        <v>-17330375.3189728</v>
      </c>
      <c r="AH75" s="201">
        <f t="shared" si="14"/>
        <v>-18910957.121815957</v>
      </c>
      <c r="AI75" s="201">
        <f t="shared" si="14"/>
        <v>-20631436.80685918</v>
      </c>
      <c r="AJ75" s="201">
        <f t="shared" si="14"/>
        <v>-22504019.419685114</v>
      </c>
    </row>
    <row r="76" s="165" customFormat="1" ht="15">
      <c r="A76" s="226" t="s">
        <v>305</v>
      </c>
      <c r="B76" s="227">
        <f>B74+B75</f>
        <v>0</v>
      </c>
      <c r="C76" s="227">
        <f>C74+C75</f>
        <v>-4993742.9060000004</v>
      </c>
      <c r="D76" s="227">
        <f>D74+D75</f>
        <v>2086506.2487806058</v>
      </c>
      <c r="E76" s="227">
        <f t="shared" ref="E76:AJ76" si="15">E74+E75</f>
        <v>2653289.0500192842</v>
      </c>
      <c r="F76" s="227">
        <f t="shared" si="15"/>
        <v>3270743.6138111032</v>
      </c>
      <c r="G76" s="227">
        <f t="shared" si="15"/>
        <v>3943312.3857172588</v>
      </c>
      <c r="H76" s="227">
        <f t="shared" si="15"/>
        <v>4675823.5550614679</v>
      </c>
      <c r="I76" s="227">
        <f t="shared" si="15"/>
        <v>5473524.3878861535</v>
      </c>
      <c r="J76" s="227">
        <f t="shared" si="15"/>
        <v>6342117.4332028562</v>
      </c>
      <c r="K76" s="227">
        <f t="shared" si="15"/>
        <v>7287799.8499028804</v>
      </c>
      <c r="L76" s="227">
        <f t="shared" si="15"/>
        <v>8317306.1229765592</v>
      </c>
      <c r="M76" s="227">
        <f t="shared" si="15"/>
        <v>9437954.4608023409</v>
      </c>
      <c r="N76" s="227">
        <f t="shared" si="15"/>
        <v>10657697.190367494</v>
      </c>
      <c r="O76" s="227">
        <f t="shared" si="15"/>
        <v>11985175.494541764</v>
      </c>
      <c r="P76" s="227">
        <f t="shared" si="15"/>
        <v>13429778.865129108</v>
      </c>
      <c r="Q76" s="228">
        <f t="shared" si="15"/>
        <v>12505876.989947936</v>
      </c>
      <c r="R76" s="228">
        <f t="shared" si="15"/>
        <v>14105882.423372706</v>
      </c>
      <c r="S76" s="228">
        <f t="shared" si="15"/>
        <v>15851467.350176672</v>
      </c>
      <c r="T76" s="228">
        <f t="shared" si="15"/>
        <v>17755502.655341797</v>
      </c>
      <c r="U76" s="228">
        <f t="shared" si="15"/>
        <v>19831981.493634693</v>
      </c>
      <c r="V76" s="228">
        <f t="shared" si="15"/>
        <v>22096116.471925255</v>
      </c>
      <c r="W76" s="228">
        <f t="shared" si="15"/>
        <v>24564445.217599288</v>
      </c>
      <c r="X76" s="228">
        <f t="shared" si="15"/>
        <v>27254945.055432834</v>
      </c>
      <c r="Y76" s="228">
        <f t="shared" si="15"/>
        <v>30187157.577462744</v>
      </c>
      <c r="Z76" s="228">
        <f t="shared" si="15"/>
        <v>37377318.282702923</v>
      </c>
      <c r="AA76" s="228">
        <f t="shared" si="15"/>
        <v>40858526.263277806</v>
      </c>
      <c r="AB76" s="228">
        <f t="shared" si="15"/>
        <v>44650869.813973673</v>
      </c>
      <c r="AC76" s="228">
        <f t="shared" si="15"/>
        <v>48781622.560686968</v>
      </c>
      <c r="AD76" s="228">
        <f t="shared" si="15"/>
        <v>53280426.165165357</v>
      </c>
      <c r="AE76" s="228">
        <f t="shared" si="15"/>
        <v>58179494.944632091</v>
      </c>
      <c r="AF76" s="228">
        <f t="shared" si="15"/>
        <v>63513838.129252031</v>
      </c>
      <c r="AG76" s="228">
        <f t="shared" si="15"/>
        <v>69321501.2758912</v>
      </c>
      <c r="AH76" s="228">
        <f t="shared" si="15"/>
        <v>75643828.487263829</v>
      </c>
      <c r="AI76" s="228">
        <f t="shared" si="15"/>
        <v>82525747.227436721</v>
      </c>
      <c r="AJ76" s="228">
        <f t="shared" si="15"/>
        <v>90016077.678740457</v>
      </c>
    </row>
    <row r="77" s="165" customFormat="1" ht="16.5">
      <c r="A77" s="130"/>
      <c r="B77" s="229">
        <f>G106</f>
        <v>0.5</v>
      </c>
      <c r="C77" s="229">
        <f t="shared" ref="C77:AJ77" si="16">H106</f>
        <v>1.5</v>
      </c>
      <c r="D77" s="229">
        <f t="shared" si="16"/>
        <v>2.5</v>
      </c>
      <c r="E77" s="229">
        <f t="shared" si="16"/>
        <v>3.5</v>
      </c>
      <c r="F77" s="229">
        <f t="shared" si="16"/>
        <v>4.5</v>
      </c>
      <c r="G77" s="229">
        <f t="shared" si="16"/>
        <v>5.5</v>
      </c>
      <c r="H77" s="229">
        <f t="shared" si="16"/>
        <v>6.5</v>
      </c>
      <c r="I77" s="229">
        <f t="shared" si="16"/>
        <v>7.5</v>
      </c>
      <c r="J77" s="229">
        <f t="shared" si="16"/>
        <v>8.5</v>
      </c>
      <c r="K77" s="229">
        <f t="shared" si="16"/>
        <v>9.5</v>
      </c>
      <c r="L77" s="229">
        <f t="shared" si="16"/>
        <v>10.5</v>
      </c>
      <c r="M77" s="229">
        <f t="shared" si="16"/>
        <v>11.5</v>
      </c>
      <c r="N77" s="229">
        <f t="shared" si="16"/>
        <v>12.5</v>
      </c>
      <c r="O77" s="229">
        <f t="shared" si="16"/>
        <v>13.5</v>
      </c>
      <c r="P77" s="229">
        <f t="shared" si="16"/>
        <v>14.5</v>
      </c>
      <c r="Q77" s="229">
        <f t="shared" si="16"/>
        <v>15.5</v>
      </c>
      <c r="R77" s="229">
        <f t="shared" si="16"/>
        <v>16.5</v>
      </c>
      <c r="S77" s="229">
        <f t="shared" si="16"/>
        <v>17.5</v>
      </c>
      <c r="T77" s="229">
        <f t="shared" si="16"/>
        <v>18.5</v>
      </c>
      <c r="U77" s="229">
        <f t="shared" si="16"/>
        <v>19.5</v>
      </c>
      <c r="V77" s="229">
        <f t="shared" si="16"/>
        <v>20.5</v>
      </c>
      <c r="W77" s="229">
        <f t="shared" si="16"/>
        <v>21.5</v>
      </c>
      <c r="X77" s="229">
        <f t="shared" si="16"/>
        <v>22.5</v>
      </c>
      <c r="Y77" s="229">
        <f t="shared" si="16"/>
        <v>23.5</v>
      </c>
      <c r="Z77" s="229">
        <f t="shared" si="16"/>
        <v>24.5</v>
      </c>
      <c r="AA77" s="229">
        <f t="shared" si="16"/>
        <v>25.5</v>
      </c>
      <c r="AB77" s="229">
        <f t="shared" si="16"/>
        <v>26.5</v>
      </c>
      <c r="AC77" s="229">
        <f t="shared" si="16"/>
        <v>27.5</v>
      </c>
      <c r="AD77" s="229">
        <f t="shared" si="16"/>
        <v>28.5</v>
      </c>
      <c r="AE77" s="229">
        <f t="shared" si="16"/>
        <v>29.5</v>
      </c>
      <c r="AF77" s="229">
        <f t="shared" si="16"/>
        <v>30.5</v>
      </c>
      <c r="AG77" s="229">
        <f t="shared" si="16"/>
        <v>31.5</v>
      </c>
      <c r="AH77" s="229">
        <f t="shared" si="16"/>
        <v>32.5</v>
      </c>
      <c r="AI77" s="229">
        <f t="shared" si="16"/>
        <v>33.5</v>
      </c>
      <c r="AJ77" s="229">
        <f t="shared" si="16"/>
        <v>34.5</v>
      </c>
    </row>
    <row r="78" s="165" customFormat="1">
      <c r="A78" s="230" t="s">
        <v>306</v>
      </c>
      <c r="B78" s="176">
        <v>1</v>
      </c>
      <c r="C78" s="176">
        <v>2</v>
      </c>
      <c r="D78" s="176">
        <v>3</v>
      </c>
      <c r="E78" s="176">
        <v>4</v>
      </c>
      <c r="F78" s="176">
        <v>5</v>
      </c>
      <c r="G78" s="176">
        <v>6</v>
      </c>
      <c r="H78" s="176">
        <v>7</v>
      </c>
      <c r="I78" s="176">
        <v>8</v>
      </c>
      <c r="J78" s="176">
        <v>9</v>
      </c>
      <c r="K78" s="176">
        <v>10</v>
      </c>
      <c r="L78" s="176">
        <v>11</v>
      </c>
      <c r="M78" s="176">
        <v>12</v>
      </c>
      <c r="N78" s="176">
        <v>13</v>
      </c>
      <c r="O78" s="176">
        <v>14</v>
      </c>
      <c r="P78" s="176">
        <v>15</v>
      </c>
      <c r="Q78" s="179">
        <v>16</v>
      </c>
      <c r="R78" s="179">
        <v>17</v>
      </c>
      <c r="S78" s="179">
        <v>18</v>
      </c>
      <c r="T78" s="179">
        <v>19</v>
      </c>
      <c r="U78" s="179">
        <v>20</v>
      </c>
      <c r="V78" s="179">
        <v>21</v>
      </c>
      <c r="W78" s="179">
        <v>22</v>
      </c>
      <c r="X78" s="179">
        <v>23</v>
      </c>
      <c r="Y78" s="179">
        <v>24</v>
      </c>
      <c r="Z78" s="179">
        <v>25</v>
      </c>
      <c r="AA78" s="179">
        <v>26</v>
      </c>
      <c r="AB78" s="179">
        <v>27</v>
      </c>
      <c r="AC78" s="179">
        <v>28</v>
      </c>
      <c r="AD78" s="179">
        <v>29</v>
      </c>
      <c r="AE78" s="179">
        <v>30</v>
      </c>
      <c r="AF78" s="179">
        <v>31</v>
      </c>
      <c r="AG78" s="179">
        <v>32</v>
      </c>
      <c r="AH78" s="179">
        <v>33</v>
      </c>
      <c r="AI78" s="179">
        <v>34</v>
      </c>
      <c r="AJ78" s="179">
        <v>35</v>
      </c>
    </row>
    <row r="79" s="165" customFormat="1" ht="28.5">
      <c r="A79" s="220" t="s">
        <v>302</v>
      </c>
      <c r="B79" s="221">
        <f>B72</f>
        <v>0</v>
      </c>
      <c r="C79" s="221">
        <f>C72</f>
        <v>-6242178.6325000003</v>
      </c>
      <c r="D79" s="221">
        <f>D72</f>
        <v>2608132.8109757574</v>
      </c>
      <c r="E79" s="221">
        <f t="shared" ref="E79:AJ79" si="17">E72</f>
        <v>3316611.3125241054</v>
      </c>
      <c r="F79" s="221">
        <f t="shared" si="17"/>
        <v>4088429.5172638791</v>
      </c>
      <c r="G79" s="221">
        <f t="shared" si="17"/>
        <v>4929140.4821465733</v>
      </c>
      <c r="H79" s="221">
        <f t="shared" si="17"/>
        <v>5844779.4438268347</v>
      </c>
      <c r="I79" s="221">
        <f t="shared" si="17"/>
        <v>6841905.4848576924</v>
      </c>
      <c r="J79" s="221">
        <f t="shared" si="17"/>
        <v>7927646.79150357</v>
      </c>
      <c r="K79" s="221">
        <f t="shared" si="17"/>
        <v>9109749.8123786002</v>
      </c>
      <c r="L79" s="221">
        <f t="shared" si="17"/>
        <v>10396632.653720699</v>
      </c>
      <c r="M79" s="221">
        <f t="shared" si="17"/>
        <v>11797443.076002926</v>
      </c>
      <c r="N79" s="221">
        <f t="shared" si="17"/>
        <v>13322121.487959366</v>
      </c>
      <c r="O79" s="221">
        <f t="shared" si="17"/>
        <v>14981469.368177205</v>
      </c>
      <c r="P79" s="221">
        <f t="shared" si="17"/>
        <v>16787223.581411384</v>
      </c>
      <c r="Q79" s="222">
        <f t="shared" si="17"/>
        <v>15632346.23743492</v>
      </c>
      <c r="R79" s="222">
        <f t="shared" si="17"/>
        <v>17632353.029215883</v>
      </c>
      <c r="S79" s="222">
        <f t="shared" si="17"/>
        <v>19814334.187720839</v>
      </c>
      <c r="T79" s="222">
        <f t="shared" si="17"/>
        <v>22194378.319177244</v>
      </c>
      <c r="U79" s="222">
        <f t="shared" si="17"/>
        <v>24789976.867043369</v>
      </c>
      <c r="V79" s="222">
        <f t="shared" si="17"/>
        <v>27620145.58990657</v>
      </c>
      <c r="W79" s="222">
        <f t="shared" si="17"/>
        <v>30705556.52199911</v>
      </c>
      <c r="X79" s="222">
        <f t="shared" si="17"/>
        <v>34068681.31929104</v>
      </c>
      <c r="Y79" s="222">
        <f t="shared" si="17"/>
        <v>37733946.971828431</v>
      </c>
      <c r="Z79" s="222">
        <f t="shared" si="17"/>
        <v>46721647.853378654</v>
      </c>
      <c r="AA79" s="222">
        <f t="shared" si="17"/>
        <v>51073157.829097256</v>
      </c>
      <c r="AB79" s="222">
        <f t="shared" si="17"/>
        <v>55813587.267467089</v>
      </c>
      <c r="AC79" s="222">
        <f t="shared" si="17"/>
        <v>60977028.200858712</v>
      </c>
      <c r="AD79" s="222">
        <f t="shared" si="17"/>
        <v>66600532.706456698</v>
      </c>
      <c r="AE79" s="222">
        <f t="shared" si="17"/>
        <v>72724368.680790111</v>
      </c>
      <c r="AF79" s="222">
        <f t="shared" si="17"/>
        <v>79392297.661565036</v>
      </c>
      <c r="AG79" s="222">
        <f t="shared" si="17"/>
        <v>86651876.594863996</v>
      </c>
      <c r="AH79" s="222">
        <f t="shared" si="17"/>
        <v>94554785.609079778</v>
      </c>
      <c r="AI79" s="222">
        <f t="shared" si="17"/>
        <v>103157184.0342959</v>
      </c>
      <c r="AJ79" s="222">
        <f t="shared" si="17"/>
        <v>112520097.09842557</v>
      </c>
    </row>
    <row r="80" s="165" customFormat="1" ht="15">
      <c r="A80" s="223" t="s">
        <v>301</v>
      </c>
      <c r="B80" s="188">
        <f>-B71</f>
        <v>0</v>
      </c>
      <c r="C80" s="188">
        <f t="shared" ref="C80:AJ80" si="18">-C71</f>
        <v>4993742.9060000004</v>
      </c>
      <c r="D80" s="188">
        <f t="shared" si="18"/>
        <v>4993742.9060000004</v>
      </c>
      <c r="E80" s="188">
        <f t="shared" si="18"/>
        <v>4993742.9060000004</v>
      </c>
      <c r="F80" s="188">
        <f t="shared" si="18"/>
        <v>4993742.9060000004</v>
      </c>
      <c r="G80" s="188">
        <f t="shared" si="18"/>
        <v>4993742.9060000004</v>
      </c>
      <c r="H80" s="188">
        <f t="shared" si="18"/>
        <v>4993742.9060000004</v>
      </c>
      <c r="I80" s="188">
        <f t="shared" si="18"/>
        <v>4993742.9060000004</v>
      </c>
      <c r="J80" s="188">
        <f t="shared" si="18"/>
        <v>4993742.9060000004</v>
      </c>
      <c r="K80" s="188">
        <f t="shared" si="18"/>
        <v>4993742.9060000004</v>
      </c>
      <c r="L80" s="188">
        <f t="shared" si="18"/>
        <v>4993742.9060000004</v>
      </c>
      <c r="M80" s="188">
        <f t="shared" si="18"/>
        <v>4993742.9060000004</v>
      </c>
      <c r="N80" s="188">
        <f t="shared" si="18"/>
        <v>4993742.9060000004</v>
      </c>
      <c r="O80" s="188">
        <f t="shared" si="18"/>
        <v>4993742.9060000004</v>
      </c>
      <c r="P80" s="188">
        <f t="shared" si="18"/>
        <v>4993742.9060000004</v>
      </c>
      <c r="Q80" s="201">
        <f t="shared" si="18"/>
        <v>4993742.9060000004</v>
      </c>
      <c r="R80" s="201">
        <f t="shared" si="18"/>
        <v>4993742.9060000004</v>
      </c>
      <c r="S80" s="201">
        <f t="shared" si="18"/>
        <v>4993742.9060000004</v>
      </c>
      <c r="T80" s="201">
        <f t="shared" si="18"/>
        <v>4993742.9060000004</v>
      </c>
      <c r="U80" s="201">
        <f t="shared" si="18"/>
        <v>4993742.9060000004</v>
      </c>
      <c r="V80" s="201">
        <f t="shared" si="18"/>
        <v>4993742.9060000004</v>
      </c>
      <c r="W80" s="201">
        <f t="shared" si="18"/>
        <v>4993742.9060000004</v>
      </c>
      <c r="X80" s="201">
        <f t="shared" si="18"/>
        <v>4993742.9060000004</v>
      </c>
      <c r="Y80" s="201">
        <f t="shared" si="18"/>
        <v>4993742.9060000004</v>
      </c>
      <c r="Z80" s="201">
        <f t="shared" si="18"/>
        <v>0</v>
      </c>
      <c r="AA80" s="201">
        <f t="shared" si="18"/>
        <v>0</v>
      </c>
      <c r="AB80" s="201">
        <f t="shared" si="18"/>
        <v>0</v>
      </c>
      <c r="AC80" s="201">
        <f t="shared" si="18"/>
        <v>0</v>
      </c>
      <c r="AD80" s="201">
        <f t="shared" si="18"/>
        <v>0</v>
      </c>
      <c r="AE80" s="201">
        <f t="shared" si="18"/>
        <v>0</v>
      </c>
      <c r="AF80" s="201">
        <f t="shared" si="18"/>
        <v>0</v>
      </c>
      <c r="AG80" s="201">
        <f t="shared" si="18"/>
        <v>0</v>
      </c>
      <c r="AH80" s="201">
        <f t="shared" si="18"/>
        <v>0</v>
      </c>
      <c r="AI80" s="201">
        <f t="shared" si="18"/>
        <v>0</v>
      </c>
      <c r="AJ80" s="201">
        <f t="shared" si="18"/>
        <v>0</v>
      </c>
    </row>
    <row r="81" s="165" customFormat="1" ht="15">
      <c r="A81" s="223" t="s">
        <v>303</v>
      </c>
      <c r="B81" s="188">
        <f>B73</f>
        <v>0</v>
      </c>
      <c r="C81" s="188">
        <f t="shared" ref="C81:AJ81" si="19">C73</f>
        <v>0</v>
      </c>
      <c r="D81" s="188">
        <f t="shared" si="19"/>
        <v>0</v>
      </c>
      <c r="E81" s="188">
        <f t="shared" si="19"/>
        <v>0</v>
      </c>
      <c r="F81" s="188">
        <f t="shared" si="19"/>
        <v>0</v>
      </c>
      <c r="G81" s="188">
        <f t="shared" si="19"/>
        <v>0</v>
      </c>
      <c r="H81" s="188">
        <f t="shared" si="19"/>
        <v>0</v>
      </c>
      <c r="I81" s="188">
        <f t="shared" si="19"/>
        <v>0</v>
      </c>
      <c r="J81" s="188">
        <f t="shared" si="19"/>
        <v>0</v>
      </c>
      <c r="K81" s="188">
        <f t="shared" si="19"/>
        <v>0</v>
      </c>
      <c r="L81" s="188">
        <f t="shared" si="19"/>
        <v>0</v>
      </c>
      <c r="M81" s="188">
        <f t="shared" si="19"/>
        <v>0</v>
      </c>
      <c r="N81" s="188">
        <f t="shared" si="19"/>
        <v>0</v>
      </c>
      <c r="O81" s="188">
        <f t="shared" si="19"/>
        <v>0</v>
      </c>
      <c r="P81" s="188">
        <f t="shared" si="19"/>
        <v>0</v>
      </c>
      <c r="Q81" s="201">
        <f t="shared" si="19"/>
        <v>0</v>
      </c>
      <c r="R81" s="201">
        <f t="shared" si="19"/>
        <v>0</v>
      </c>
      <c r="S81" s="201">
        <f t="shared" si="19"/>
        <v>0</v>
      </c>
      <c r="T81" s="201">
        <f t="shared" si="19"/>
        <v>0</v>
      </c>
      <c r="U81" s="201">
        <f t="shared" si="19"/>
        <v>0</v>
      </c>
      <c r="V81" s="201">
        <f t="shared" si="19"/>
        <v>0</v>
      </c>
      <c r="W81" s="201">
        <f t="shared" si="19"/>
        <v>0</v>
      </c>
      <c r="X81" s="201">
        <f t="shared" si="19"/>
        <v>0</v>
      </c>
      <c r="Y81" s="201">
        <f t="shared" si="19"/>
        <v>0</v>
      </c>
      <c r="Z81" s="201">
        <f t="shared" si="19"/>
        <v>0</v>
      </c>
      <c r="AA81" s="201">
        <f t="shared" si="19"/>
        <v>0</v>
      </c>
      <c r="AB81" s="201">
        <f t="shared" si="19"/>
        <v>0</v>
      </c>
      <c r="AC81" s="201">
        <f t="shared" si="19"/>
        <v>0</v>
      </c>
      <c r="AD81" s="201">
        <f t="shared" si="19"/>
        <v>0</v>
      </c>
      <c r="AE81" s="201">
        <f t="shared" si="19"/>
        <v>0</v>
      </c>
      <c r="AF81" s="201">
        <f t="shared" si="19"/>
        <v>0</v>
      </c>
      <c r="AG81" s="201">
        <f t="shared" si="19"/>
        <v>0</v>
      </c>
      <c r="AH81" s="201">
        <f t="shared" si="19"/>
        <v>0</v>
      </c>
      <c r="AI81" s="201">
        <f t="shared" si="19"/>
        <v>0</v>
      </c>
      <c r="AJ81" s="201">
        <f t="shared" si="19"/>
        <v>0</v>
      </c>
    </row>
    <row r="82" s="165" customFormat="1" ht="15">
      <c r="A82" s="223" t="s">
        <v>273</v>
      </c>
      <c r="B82" s="188">
        <f>IF(SUM($B$75:B75)+SUM($A$82:A82)&gt;0,0,SUM($B$75:B75)-SUM($A$82:A82))</f>
        <v>0</v>
      </c>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row>
    <row r="83" s="165" customFormat="1" ht="15">
      <c r="A83" s="223" t="s">
        <v>307</v>
      </c>
      <c r="B83" s="188"/>
      <c r="C83" s="188"/>
      <c r="D83" s="188"/>
      <c r="E83" s="188"/>
      <c r="F83" s="188"/>
      <c r="G83" s="188"/>
      <c r="H83" s="188"/>
      <c r="I83" s="188"/>
      <c r="J83" s="188"/>
      <c r="K83" s="188"/>
      <c r="L83" s="188"/>
      <c r="M83" s="188">
        <f>IF(((SUM($B$62:M62)+SUM($B$64:M68))+SUM($B$84:M84))&lt;0,((SUM($B$62:M62)+SUM($B$64:M68))+SUM($B$84:M84))*0.18-SUM($A$83:L83),IF(SUM($B$83:L83)&lt;0,0-SUM($B$83:L83),0))</f>
        <v>0</v>
      </c>
      <c r="N83" s="188">
        <f>IF(((SUM($B$62:N62)+SUM($B$64:N68))+SUM($B$84:N84))&lt;0,((SUM($B$62:N62)+SUM($B$64:N68))+SUM($B$84:N84))*0.18-SUM($A$83:M83),IF(SUM($B$83:M83)&lt;0,0-SUM($B$83:M83),0))</f>
        <v>0</v>
      </c>
      <c r="O83" s="188">
        <f>IF(((SUM($B$62:O62)+SUM($B$64:O68))+SUM($B$84:O84))&lt;0,((SUM($B$62:O62)+SUM($B$64:O68))+SUM($B$84:O84))*0.18-SUM($A$83:N83),IF(SUM($B$83:N83)&lt;0,0-SUM($B$83:N83),0))</f>
        <v>0</v>
      </c>
      <c r="P83" s="188">
        <f>IF(((SUM($B$62:P62)+SUM($B$64:P68))+SUM($B$84:P84))&lt;0,((SUM($B$62:P62)+SUM($B$64:P68))+SUM($B$84:P84))*0.18-SUM($A$83:O83),IF(SUM($B$83:O83)&lt;0,0-SUM($B$83:O83),0))</f>
        <v>0</v>
      </c>
      <c r="Q83" s="201">
        <f>IF(((SUM($B$62:Q62)+SUM($B$64:Q68))+SUM($B$84:Q84))&lt;0,((SUM($B$62:Q62)+SUM($B$64:Q68))+SUM($B$84:Q84))*0.18-SUM($A$83:P83),IF(SUM($B$83:P83)&lt;0,0-SUM($B$83:P83),0))</f>
        <v>0</v>
      </c>
      <c r="R83" s="201">
        <f>IF(((SUM($B$62:R62)+SUM($B$64:R68))+SUM($B$84:R84))&lt;0,((SUM($B$62:R62)+SUM($B$64:R68))+SUM($B$84:R84))*0.18-SUM($A$83:Q83),IF(SUM($B$83:Q83)&lt;0,0-SUM($B$83:Q83),0))</f>
        <v>0</v>
      </c>
      <c r="S83" s="201">
        <f>IF(((SUM($B$62:S62)+SUM($B$64:S68))+SUM($B$84:S84))&lt;0,((SUM($B$62:S62)+SUM($B$64:S68))+SUM($B$84:S84))*0.18-SUM($A$83:R83),IF(SUM($B$83:R83)&lt;0,0-SUM($B$83:R83),0))</f>
        <v>0</v>
      </c>
      <c r="T83" s="201">
        <f>IF(((SUM($B$62:T62)+SUM($B$64:T68))+SUM($B$84:T84))&lt;0,((SUM($B$62:T62)+SUM($B$64:T68))+SUM($B$84:T84))*0.18-SUM($A$83:S83),IF(SUM($B$83:S83)&lt;0,0-SUM($B$83:S83),0))</f>
        <v>0</v>
      </c>
      <c r="U83" s="201">
        <f>IF(((SUM($B$62:U62)+SUM($B$64:U68))+SUM($B$84:U84))&lt;0,((SUM($B$62:U62)+SUM($B$64:U68))+SUM($B$84:U84))*0.18-SUM($A$83:T83),IF(SUM($B$83:T83)&lt;0,0-SUM($B$83:T83),0))</f>
        <v>0</v>
      </c>
      <c r="V83" s="201">
        <f>IF(((SUM($B$62:V62)+SUM($B$64:V68))+SUM($B$84:V84))&lt;0,((SUM($B$62:V62)+SUM($B$64:V68))+SUM($B$84:V84))*0.18-SUM($A$83:U83),IF(SUM($B$83:U83)&lt;0,0-SUM($B$83:U83),0))</f>
        <v>0</v>
      </c>
      <c r="W83" s="201">
        <f>IF(((SUM($B$62:W62)+SUM($B$64:W68))+SUM($B$84:W84))&lt;0,((SUM($B$62:W62)+SUM($B$64:W68))+SUM($B$84:W84))*0.18-SUM($A$83:V83),IF(SUM($B$83:V83)&lt;0,0-SUM($B$83:V83),0))</f>
        <v>0</v>
      </c>
      <c r="X83" s="201">
        <f>IF(((SUM($B$62:X62)+SUM($B$64:X68))+SUM($B$84:X84))&lt;0,((SUM($B$62:X62)+SUM($B$64:X68))+SUM($B$84:X84))*0.18-SUM($A$83:W83),IF(SUM($B$83:W83)&lt;0,0-SUM($B$83:W83),0))</f>
        <v>0</v>
      </c>
      <c r="Y83" s="201">
        <f>IF(((SUM($B$62:Y62)+SUM($B$64:Y68))+SUM($B$84:Y84))&lt;0,((SUM($B$62:Y62)+SUM($B$64:Y68))+SUM($B$84:Y84))*0.18-SUM($A$83:X83),IF(SUM($B$83:X83)&lt;0,0-SUM($B$83:X83),0))</f>
        <v>0</v>
      </c>
      <c r="Z83" s="201">
        <f>IF(((SUM($B$62:Z62)+SUM($B$64:Z68))+SUM($B$84:Z84))&lt;0,((SUM($B$62:Z62)+SUM($B$64:Z68))+SUM($B$84:Z84))*0.18-SUM($A$83:Y83),IF(SUM($B$83:Y83)&lt;0,0-SUM($B$83:Y83),0))</f>
        <v>0</v>
      </c>
      <c r="AA83" s="201">
        <f>IF(((SUM($B$62:AA62)+SUM($B$64:AA68))+SUM($B$84:AA84))&lt;0,((SUM($B$62:AA62)+SUM($B$64:AA68))+SUM($B$84:AA84))*0.18-SUM($A$83:Z83),IF(SUM($B$83:Z83)&lt;0,0-SUM($B$83:Z83),0))</f>
        <v>0</v>
      </c>
      <c r="AB83" s="201">
        <f>IF(((SUM($B$62:AB62)+SUM($B$64:AB68))+SUM($B$84:AB84))&lt;0,((SUM($B$62:AB62)+SUM($B$64:AB68))+SUM($B$84:AB84))*0.18-SUM($A$83:AA83),IF(SUM($B$83:AA83)&lt;0,0-SUM($B$83:AA83),0))</f>
        <v>0</v>
      </c>
      <c r="AC83" s="201">
        <f>IF(((SUM($B$62:AC62)+SUM($B$64:AC68))+SUM($B$84:AC84))&lt;0,((SUM($B$62:AC62)+SUM($B$64:AC68))+SUM($B$84:AC84))*0.18-SUM($A$83:AB83),IF(SUM($B$83:AB83)&lt;0,0-SUM($B$83:AB83),0))</f>
        <v>0</v>
      </c>
      <c r="AD83" s="201">
        <f>IF(((SUM($B$62:AD62)+SUM($B$64:AD68))+SUM($B$84:AD84))&lt;0,((SUM($B$62:AD62)+SUM($B$64:AD68))+SUM($B$84:AD84))*0.18-SUM($A$83:AC83),IF(SUM($B$83:AC83)&lt;0,0-SUM($B$83:AC83),0))</f>
        <v>0</v>
      </c>
      <c r="AE83" s="201">
        <f>IF(((SUM($B$62:AE62)+SUM($B$64:AE68))+SUM($B$84:AE84))&lt;0,((SUM($B$62:AE62)+SUM($B$64:AE68))+SUM($B$84:AE84))*0.18-SUM($A$83:AD83),IF(SUM($B$83:AD83)&lt;0,0-SUM($B$83:AD83),0))</f>
        <v>0</v>
      </c>
      <c r="AF83" s="201">
        <f>IF(((SUM($B$62:AF62)+SUM($B$64:AF68))+SUM($B$84:AF84))&lt;0,((SUM($B$62:AF62)+SUM($B$64:AF68))+SUM($B$84:AF84))*0.18-SUM($A$83:AE83),IF(SUM($B$83:AE83)&lt;0,0-SUM($B$83:AE83),0))</f>
        <v>0</v>
      </c>
      <c r="AG83" s="201">
        <f>IF(((SUM($B$62:AG62)+SUM($B$64:AG68))+SUM($B$84:AG84))&lt;0,((SUM($B$62:AG62)+SUM($B$64:AG68))+SUM($B$84:AG84))*0.18-SUM($A$83:AF83),IF(SUM($B$83:AF83)&lt;0,0-SUM($B$83:AF83),0))</f>
        <v>0</v>
      </c>
      <c r="AH83" s="201">
        <f>IF(((SUM($B$62:AH62)+SUM($B$64:AH68))+SUM($B$84:AH84))&lt;0,((SUM($B$62:AH62)+SUM($B$64:AH68))+SUM($B$84:AH84))*0.18-SUM($A$83:AG83),IF(SUM($B$83:AG83)&lt;0,0-SUM($B$83:AG83),0))</f>
        <v>0</v>
      </c>
      <c r="AI83" s="201">
        <f>IF(((SUM($B$62:AI62)+SUM($B$64:AI68))+SUM($B$84:AI84))&lt;0,((SUM($B$62:AI62)+SUM($B$64:AI68))+SUM($B$84:AI84))*0.18-SUM($A$83:AH83),IF(SUM($B$83:AH83)&lt;0,0-SUM($B$83:AH83),0))</f>
        <v>0</v>
      </c>
      <c r="AJ83" s="201">
        <f>IF(((SUM($B$62:AJ62)+SUM($B$64:AJ68))+SUM($B$84:AJ84))&lt;0,((SUM($B$62:AJ62)+SUM($B$64:AJ68))+SUM($B$84:AJ84))*0.18-SUM($A$83:AI83),IF(SUM($B$83:AI83)&lt;0,0-SUM($B$83:AI83),0))</f>
        <v>0</v>
      </c>
    </row>
    <row r="84" s="165" customFormat="1">
      <c r="A84" s="223" t="s">
        <v>308</v>
      </c>
      <c r="B84" s="188">
        <f>'6.2. Паспорт фин осв ввод'!H30*-1000000</f>
        <v>-12887850.300000001</v>
      </c>
      <c r="C84" s="188">
        <f>'6.2. Паспорт фин осв ввод'!L30*-1000000</f>
        <v>-12080864.23</v>
      </c>
      <c r="D84" s="188"/>
      <c r="E84" s="217"/>
      <c r="F84" s="217"/>
      <c r="G84" s="217"/>
      <c r="H84" s="217"/>
      <c r="I84" s="217"/>
      <c r="J84" s="217"/>
      <c r="K84" s="217"/>
      <c r="L84" s="217"/>
      <c r="M84" s="217"/>
      <c r="N84" s="217"/>
      <c r="O84" s="217"/>
      <c r="P84" s="217"/>
      <c r="Q84" s="224"/>
      <c r="R84" s="224"/>
      <c r="S84" s="224"/>
      <c r="T84" s="224"/>
      <c r="U84" s="224"/>
      <c r="V84" s="224"/>
      <c r="W84" s="224"/>
      <c r="X84" s="224"/>
      <c r="Y84" s="224"/>
      <c r="Z84" s="224"/>
      <c r="AA84" s="224"/>
      <c r="AB84" s="224"/>
      <c r="AC84" s="231"/>
      <c r="AD84" s="231"/>
      <c r="AE84" s="231"/>
      <c r="AF84" s="231"/>
      <c r="AG84" s="231"/>
      <c r="AH84" s="231"/>
      <c r="AI84" s="231"/>
      <c r="AJ84" s="231"/>
    </row>
    <row r="85" s="165" customFormat="1" ht="15">
      <c r="A85" s="223" t="s">
        <v>309</v>
      </c>
      <c r="B85" s="188">
        <f t="shared" ref="B85:AJ85" si="20">B57-B58</f>
        <v>0</v>
      </c>
      <c r="C85" s="188">
        <f t="shared" si="20"/>
        <v>0</v>
      </c>
      <c r="D85" s="188">
        <f t="shared" si="20"/>
        <v>0</v>
      </c>
      <c r="E85" s="188">
        <f t="shared" si="20"/>
        <v>0</v>
      </c>
      <c r="F85" s="188">
        <f t="shared" si="20"/>
        <v>0</v>
      </c>
      <c r="G85" s="188">
        <f t="shared" si="20"/>
        <v>0</v>
      </c>
      <c r="H85" s="188">
        <f t="shared" si="20"/>
        <v>0</v>
      </c>
      <c r="I85" s="188">
        <f t="shared" si="20"/>
        <v>0</v>
      </c>
      <c r="J85" s="188">
        <f t="shared" si="20"/>
        <v>0</v>
      </c>
      <c r="K85" s="188">
        <f t="shared" si="20"/>
        <v>0</v>
      </c>
      <c r="L85" s="188">
        <f t="shared" si="20"/>
        <v>0</v>
      </c>
      <c r="M85" s="188">
        <f t="shared" si="20"/>
        <v>0</v>
      </c>
      <c r="N85" s="188">
        <f t="shared" si="20"/>
        <v>0</v>
      </c>
      <c r="O85" s="188">
        <f t="shared" si="20"/>
        <v>0</v>
      </c>
      <c r="P85" s="188">
        <f t="shared" si="20"/>
        <v>0</v>
      </c>
      <c r="Q85" s="201">
        <f t="shared" si="20"/>
        <v>0</v>
      </c>
      <c r="R85" s="201">
        <f t="shared" si="20"/>
        <v>0</v>
      </c>
      <c r="S85" s="201">
        <f t="shared" si="20"/>
        <v>0</v>
      </c>
      <c r="T85" s="201">
        <f t="shared" si="20"/>
        <v>0</v>
      </c>
      <c r="U85" s="201">
        <f t="shared" si="20"/>
        <v>0</v>
      </c>
      <c r="V85" s="201">
        <f t="shared" si="20"/>
        <v>0</v>
      </c>
      <c r="W85" s="201">
        <f t="shared" si="20"/>
        <v>0</v>
      </c>
      <c r="X85" s="201">
        <f t="shared" si="20"/>
        <v>0</v>
      </c>
      <c r="Y85" s="201">
        <f t="shared" si="20"/>
        <v>0</v>
      </c>
      <c r="Z85" s="201">
        <f t="shared" si="20"/>
        <v>0</v>
      </c>
      <c r="AA85" s="201">
        <f t="shared" si="20"/>
        <v>0</v>
      </c>
      <c r="AB85" s="201">
        <f t="shared" si="20"/>
        <v>0</v>
      </c>
      <c r="AC85" s="201">
        <f t="shared" si="20"/>
        <v>0</v>
      </c>
      <c r="AD85" s="201">
        <f t="shared" si="20"/>
        <v>0</v>
      </c>
      <c r="AE85" s="201">
        <f t="shared" si="20"/>
        <v>0</v>
      </c>
      <c r="AF85" s="201">
        <f t="shared" si="20"/>
        <v>0</v>
      </c>
      <c r="AG85" s="201">
        <f t="shared" si="20"/>
        <v>0</v>
      </c>
      <c r="AH85" s="201">
        <f t="shared" si="20"/>
        <v>0</v>
      </c>
      <c r="AI85" s="201">
        <f t="shared" si="20"/>
        <v>0</v>
      </c>
      <c r="AJ85" s="201">
        <f t="shared" si="20"/>
        <v>0</v>
      </c>
    </row>
    <row r="86" s="165" customFormat="1" ht="14.25">
      <c r="A86" s="225" t="s">
        <v>310</v>
      </c>
      <c r="B86" s="221">
        <f t="shared" ref="B86:AJ86" si="21">SUM(B79:B85)</f>
        <v>-12887850.300000001</v>
      </c>
      <c r="C86" s="221">
        <f t="shared" si="21"/>
        <v>-13329299.956500001</v>
      </c>
      <c r="D86" s="221">
        <f t="shared" si="21"/>
        <v>7601875.7169757579</v>
      </c>
      <c r="E86" s="221">
        <f t="shared" si="21"/>
        <v>8310354.2185241058</v>
      </c>
      <c r="F86" s="221">
        <f t="shared" si="21"/>
        <v>9082172.4232638795</v>
      </c>
      <c r="G86" s="221">
        <f t="shared" si="21"/>
        <v>9922883.3881465737</v>
      </c>
      <c r="H86" s="221">
        <f t="shared" si="21"/>
        <v>10838522.349826835</v>
      </c>
      <c r="I86" s="221">
        <f t="shared" si="21"/>
        <v>11835648.390857693</v>
      </c>
      <c r="J86" s="221">
        <f t="shared" si="21"/>
        <v>12921389.69750357</v>
      </c>
      <c r="K86" s="221">
        <f t="shared" si="21"/>
        <v>14103492.7183786</v>
      </c>
      <c r="L86" s="221">
        <f t="shared" si="21"/>
        <v>15390375.559720699</v>
      </c>
      <c r="M86" s="221">
        <f t="shared" si="21"/>
        <v>16791185.982002925</v>
      </c>
      <c r="N86" s="221">
        <f t="shared" si="21"/>
        <v>18315864.393959366</v>
      </c>
      <c r="O86" s="221">
        <f t="shared" si="21"/>
        <v>19975212.274177205</v>
      </c>
      <c r="P86" s="221">
        <f t="shared" si="21"/>
        <v>21780966.487411384</v>
      </c>
      <c r="Q86" s="222">
        <f t="shared" si="21"/>
        <v>20626089.143434919</v>
      </c>
      <c r="R86" s="222">
        <f t="shared" si="21"/>
        <v>22626095.935215883</v>
      </c>
      <c r="S86" s="222">
        <f t="shared" si="21"/>
        <v>24808077.093720838</v>
      </c>
      <c r="T86" s="222">
        <f t="shared" si="21"/>
        <v>27188121.225177243</v>
      </c>
      <c r="U86" s="222">
        <f t="shared" si="21"/>
        <v>29783719.773043368</v>
      </c>
      <c r="V86" s="222">
        <f t="shared" si="21"/>
        <v>32613888.495906569</v>
      </c>
      <c r="W86" s="222">
        <f t="shared" si="21"/>
        <v>35699299.427999109</v>
      </c>
      <c r="X86" s="222">
        <f t="shared" si="21"/>
        <v>39062424.225291044</v>
      </c>
      <c r="Y86" s="222">
        <f t="shared" si="21"/>
        <v>42727689.877828434</v>
      </c>
      <c r="Z86" s="222">
        <f t="shared" si="21"/>
        <v>46721647.853378654</v>
      </c>
      <c r="AA86" s="222">
        <f t="shared" si="21"/>
        <v>51073157.829097256</v>
      </c>
      <c r="AB86" s="222">
        <f t="shared" si="21"/>
        <v>55813587.267467089</v>
      </c>
      <c r="AC86" s="222">
        <f t="shared" si="21"/>
        <v>60977028.200858712</v>
      </c>
      <c r="AD86" s="222">
        <f t="shared" si="21"/>
        <v>66600532.706456698</v>
      </c>
      <c r="AE86" s="222">
        <f t="shared" si="21"/>
        <v>72724368.680790111</v>
      </c>
      <c r="AF86" s="222">
        <f t="shared" si="21"/>
        <v>79392297.661565036</v>
      </c>
      <c r="AG86" s="222">
        <f t="shared" si="21"/>
        <v>86651876.594863996</v>
      </c>
      <c r="AH86" s="222">
        <f t="shared" si="21"/>
        <v>94554785.609079778</v>
      </c>
      <c r="AI86" s="222">
        <f t="shared" si="21"/>
        <v>103157184.0342959</v>
      </c>
      <c r="AJ86" s="222">
        <f t="shared" si="21"/>
        <v>112520097.09842557</v>
      </c>
    </row>
    <row r="87" s="183" customFormat="1" ht="14.25">
      <c r="A87" s="232" t="s">
        <v>311</v>
      </c>
      <c r="B87" s="212">
        <f>SUM($B$86:B86)</f>
        <v>-12887850.300000001</v>
      </c>
      <c r="C87" s="212">
        <f>SUM($B$86:C86)</f>
        <v>-26217150.256500002</v>
      </c>
      <c r="D87" s="212">
        <f>SUM($B$86:D86)</f>
        <v>-18615274.539524242</v>
      </c>
      <c r="E87" s="212">
        <f>SUM($B$86:E86)</f>
        <v>-10304920.321000136</v>
      </c>
      <c r="F87" s="212">
        <f>SUM($B$86:F86)</f>
        <v>-1222747.8977362569</v>
      </c>
      <c r="G87" s="212">
        <f>SUM($B$86:G86)</f>
        <v>8700135.4904103167</v>
      </c>
      <c r="H87" s="212">
        <f>SUM($B$86:H86)</f>
        <v>19538657.840237152</v>
      </c>
      <c r="I87" s="212">
        <f>SUM($B$86:I86)</f>
        <v>31374306.231094845</v>
      </c>
      <c r="J87" s="212">
        <f>SUM($B$86:J86)</f>
        <v>44295695.928598419</v>
      </c>
      <c r="K87" s="212">
        <f>SUM($B$86:K86)</f>
        <v>58399188.646977022</v>
      </c>
      <c r="L87" s="212">
        <f>SUM($B$86:L86)</f>
        <v>73789564.206697717</v>
      </c>
      <c r="M87" s="212">
        <f>SUM($B$86:M86)</f>
        <v>90580750.188700646</v>
      </c>
      <c r="N87" s="212">
        <f>SUM($B$86:N86)</f>
        <v>108896614.58266002</v>
      </c>
      <c r="O87" s="212">
        <f>SUM($B$86:O86)</f>
        <v>128871826.85683723</v>
      </c>
      <c r="P87" s="212">
        <f>SUM($B$86:P86)</f>
        <v>150652793.34424862</v>
      </c>
      <c r="Q87" s="212">
        <f>SUM($B$86:Q86)</f>
        <v>171278882.48768353</v>
      </c>
      <c r="R87" s="212">
        <f>SUM($B$86:R86)</f>
        <v>193904978.42289943</v>
      </c>
      <c r="S87" s="212">
        <f>SUM($B$86:S86)</f>
        <v>218713055.51662028</v>
      </c>
      <c r="T87" s="212">
        <f>SUM($B$86:T86)</f>
        <v>245901176.74179751</v>
      </c>
      <c r="U87" s="212">
        <f>SUM($B$86:U86)</f>
        <v>275684896.5148409</v>
      </c>
      <c r="V87" s="212">
        <f>SUM($B$86:V86)</f>
        <v>308298785.01074749</v>
      </c>
      <c r="W87" s="212">
        <f>SUM($B$86:W86)</f>
        <v>343998084.43874657</v>
      </c>
      <c r="X87" s="212">
        <f>SUM($B$86:X86)</f>
        <v>383060508.66403759</v>
      </c>
      <c r="Y87" s="212">
        <f>SUM($B$86:Y86)</f>
        <v>425788198.541866</v>
      </c>
      <c r="Z87" s="212">
        <f>SUM($B$86:Z86)</f>
        <v>472509846.39524466</v>
      </c>
      <c r="AA87" s="212">
        <f>SUM($B$86:AA86)</f>
        <v>523583004.22434193</v>
      </c>
      <c r="AB87" s="212">
        <f>SUM($B$86:AB86)</f>
        <v>579396591.49180901</v>
      </c>
      <c r="AC87" s="212">
        <f>SUM($B$86:AC86)</f>
        <v>640373619.69266772</v>
      </c>
      <c r="AD87" s="212">
        <f>SUM($B$86:AD86)</f>
        <v>706974152.39912438</v>
      </c>
      <c r="AE87" s="212">
        <f>SUM($B$86:AE86)</f>
        <v>779698521.07991445</v>
      </c>
      <c r="AF87" s="212">
        <f>SUM($B$86:AF86)</f>
        <v>859090818.74147952</v>
      </c>
      <c r="AG87" s="212">
        <f>SUM($B$86:AG86)</f>
        <v>945742695.33634353</v>
      </c>
      <c r="AH87" s="212">
        <f>SUM($B$86:AH86)</f>
        <v>1040297480.9454234</v>
      </c>
      <c r="AI87" s="212">
        <f>SUM($B$86:AI86)</f>
        <v>1143454664.9797192</v>
      </c>
      <c r="AJ87" s="212">
        <f>SUM($B$86:AJ86)</f>
        <v>1255974762.0781448</v>
      </c>
    </row>
    <row r="88" s="165" customFormat="1" ht="15">
      <c r="A88" s="223" t="s">
        <v>312</v>
      </c>
      <c r="B88" s="233">
        <f t="shared" ref="B88:AJ88" si="22">1/POWER((1+$B$44),B77)</f>
        <v>0.94503775855665906</v>
      </c>
      <c r="C88" s="233">
        <f t="shared" si="22"/>
        <v>0.84400978704711893</v>
      </c>
      <c r="D88" s="233">
        <f t="shared" si="22"/>
        <v>0.75378207291874522</v>
      </c>
      <c r="E88" s="233">
        <f t="shared" si="22"/>
        <v>0.67320002939961165</v>
      </c>
      <c r="F88" s="233">
        <f t="shared" si="22"/>
        <v>0.60123249924052136</v>
      </c>
      <c r="G88" s="233">
        <f t="shared" si="22"/>
        <v>0.53695855965037187</v>
      </c>
      <c r="H88" s="233">
        <f t="shared" si="22"/>
        <v>0.4795557378318942</v>
      </c>
      <c r="I88" s="233">
        <f t="shared" si="22"/>
        <v>0.4282894863194554</v>
      </c>
      <c r="J88" s="233">
        <f t="shared" si="22"/>
        <v>0.38250378344150704</v>
      </c>
      <c r="K88" s="233">
        <f t="shared" si="22"/>
        <v>0.34161273862776376</v>
      </c>
      <c r="L88" s="233">
        <f t="shared" si="22"/>
        <v>0.30509309513955862</v>
      </c>
      <c r="M88" s="233">
        <f t="shared" si="22"/>
        <v>0.27247753428557531</v>
      </c>
      <c r="N88" s="233">
        <f t="shared" si="22"/>
        <v>0.24334869544125684</v>
      </c>
      <c r="O88" s="233">
        <f t="shared" si="22"/>
        <v>0.21733383534987666</v>
      </c>
      <c r="P88" s="233">
        <f t="shared" si="22"/>
        <v>0.19410005836373728</v>
      </c>
      <c r="Q88" s="234">
        <f t="shared" si="22"/>
        <v>0.17335005658992347</v>
      </c>
      <c r="R88" s="234">
        <f t="shared" si="22"/>
        <v>0.15481830542995756</v>
      </c>
      <c r="S88" s="234">
        <f t="shared" si="22"/>
        <v>0.1382676658300952</v>
      </c>
      <c r="T88" s="234">
        <f t="shared" si="22"/>
        <v>0.12348634976341449</v>
      </c>
      <c r="U88" s="234">
        <f t="shared" si="22"/>
        <v>0.11028521011290032</v>
      </c>
      <c r="V88" s="234">
        <f t="shared" si="22"/>
        <v>0.098495320275877762</v>
      </c>
      <c r="W88" s="234">
        <f t="shared" si="22"/>
        <v>0.087965812517529482</v>
      </c>
      <c r="X88" s="234">
        <f t="shared" si="22"/>
        <v>0.078561947412279634</v>
      </c>
      <c r="Y88" s="234">
        <f t="shared" si="22"/>
        <v>0.070163389668910989</v>
      </c>
      <c r="Z88" s="234">
        <f t="shared" si="22"/>
        <v>0.062662668276244518</v>
      </c>
      <c r="AA88" s="234">
        <f t="shared" si="22"/>
        <v>0.055963801264842836</v>
      </c>
      <c r="AB88" s="234">
        <f t="shared" si="22"/>
        <v>0.04998106748668648</v>
      </c>
      <c r="AC88" s="234">
        <f t="shared" si="22"/>
        <v>0.044637909696067228</v>
      </c>
      <c r="AD88" s="234">
        <f t="shared" si="22"/>
        <v>0.039865954895121222</v>
      </c>
      <c r="AE88" s="234">
        <f t="shared" si="22"/>
        <v>0.035604139407985375</v>
      </c>
      <c r="AF88" s="234">
        <f t="shared" si="22"/>
        <v>0.031797927487706865</v>
      </c>
      <c r="AG88" s="234">
        <f t="shared" si="22"/>
        <v>0.028398613456914235</v>
      </c>
      <c r="AH88" s="234">
        <f t="shared" si="22"/>
        <v>0.025362698452187405</v>
      </c>
      <c r="AI88" s="234">
        <f t="shared" si="22"/>
        <v>0.022651333796720019</v>
      </c>
      <c r="AJ88" s="234">
        <f t="shared" si="22"/>
        <v>0.020229823878467466</v>
      </c>
    </row>
    <row r="89" s="165" customFormat="1" ht="28.5">
      <c r="A89" s="220" t="s">
        <v>313</v>
      </c>
      <c r="B89" s="221">
        <f>B86*B88</f>
        <v>-12179505.160125766</v>
      </c>
      <c r="C89" s="221">
        <f>C86*C88</f>
        <v>-11250059.617772738</v>
      </c>
      <c r="D89" s="221">
        <f t="shared" ref="D89:AJ89" si="23">D86*D88</f>
        <v>5730157.6360126594</v>
      </c>
      <c r="E89" s="221">
        <f>E86*E88</f>
        <v>5594530.7042316152</v>
      </c>
      <c r="F89" s="221">
        <f>F86*F88</f>
        <v>5460497.2245722841</v>
      </c>
      <c r="G89" s="221">
        <f t="shared" si="23"/>
        <v>5328177.1716777859</v>
      </c>
      <c r="H89" s="221">
        <f>H86*H88</f>
        <v>5197675.5824786834</v>
      </c>
      <c r="I89" s="221">
        <f t="shared" si="23"/>
        <v>5069083.76957813</v>
      </c>
      <c r="J89" s="221">
        <f t="shared" si="23"/>
        <v>4942480.4466172261</v>
      </c>
      <c r="K89" s="221">
        <f t="shared" si="23"/>
        <v>4817932.7717420375</v>
      </c>
      <c r="L89" s="221">
        <f t="shared" si="23"/>
        <v>4695497.3148754053</v>
      </c>
      <c r="M89" s="221">
        <f t="shared" si="23"/>
        <v>4575220.9541066736</v>
      </c>
      <c r="N89" s="221">
        <f t="shared" si="23"/>
        <v>4457141.7061489783</v>
      </c>
      <c r="O89" s="221">
        <f t="shared" si="23"/>
        <v>4341289.4954748638</v>
      </c>
      <c r="P89" s="221">
        <f t="shared" si="23"/>
        <v>4227686.8664251557</v>
      </c>
      <c r="Q89" s="222">
        <f t="shared" si="23"/>
        <v>3575533.7202432496</v>
      </c>
      <c r="R89" s="222">
        <f t="shared" si="23"/>
        <v>3502933.8311857739</v>
      </c>
      <c r="S89" s="222">
        <f t="shared" si="23"/>
        <v>3430154.913481832</v>
      </c>
      <c r="T89" s="222">
        <f t="shared" si="23"/>
        <v>3357361.8470223504</v>
      </c>
      <c r="U89" s="222">
        <f t="shared" si="23"/>
        <v>3284703.7931138319</v>
      </c>
      <c r="V89" s="222">
        <f t="shared" si="23"/>
        <v>3212315.3928460828</v>
      </c>
      <c r="W89" s="222">
        <f t="shared" si="23"/>
        <v>3140317.8804905172</v>
      </c>
      <c r="X89" s="222">
        <f t="shared" si="23"/>
        <v>3068820.1177834729</v>
      </c>
      <c r="Y89" s="222">
        <f t="shared" si="23"/>
        <v>2997919.5545504601</v>
      </c>
      <c r="Z89" s="222">
        <f t="shared" si="23"/>
        <v>2927703.1207557782</v>
      </c>
      <c r="AA89" s="222">
        <f t="shared" si="23"/>
        <v>2858248.054715551</v>
      </c>
      <c r="AB89" s="222">
        <f t="shared" si="23"/>
        <v>2789622.6718893377</v>
      </c>
      <c r="AC89" s="222">
        <f t="shared" si="23"/>
        <v>2721887.0783644761</v>
      </c>
      <c r="AD89" s="222">
        <f t="shared" si="23"/>
        <v>2655093.8328666487</v>
      </c>
      <c r="AE89" s="222">
        <f t="shared" si="23"/>
        <v>2589288.5608685766</v>
      </c>
      <c r="AF89" s="222">
        <f t="shared" si="23"/>
        <v>2524510.524124884</v>
      </c>
      <c r="AG89" s="222">
        <f t="shared" si="23"/>
        <v>2460793.1487337765</v>
      </c>
      <c r="AH89" s="222">
        <f t="shared" si="23"/>
        <v>2398164.5146143194</v>
      </c>
      <c r="AI89" s="222">
        <f t="shared" si="23"/>
        <v>2336647.8090905137</v>
      </c>
      <c r="AJ89" s="222">
        <f t="shared" si="23"/>
        <v>2276261.7470892076</v>
      </c>
    </row>
    <row r="90" s="165" customFormat="1" ht="14.25">
      <c r="A90" s="220" t="s">
        <v>314</v>
      </c>
      <c r="B90" s="221">
        <f>SUM($B$89:B89)</f>
        <v>-12179505.160125766</v>
      </c>
      <c r="C90" s="221">
        <f>SUM($B$89:C89)</f>
        <v>-23429564.777898505</v>
      </c>
      <c r="D90" s="221">
        <f>SUM($B$89:D89)</f>
        <v>-17699407.141885847</v>
      </c>
      <c r="E90" s="221">
        <f>SUM($B$89:E89)</f>
        <v>-12104876.437654231</v>
      </c>
      <c r="F90" s="221">
        <f>SUM($B$89:F89)</f>
        <v>-6644379.2130819466</v>
      </c>
      <c r="G90" s="221">
        <f>SUM($B$89:G89)</f>
        <v>-1316202.0414041607</v>
      </c>
      <c r="H90" s="221">
        <f>SUM($B$89:H89)</f>
        <v>3881473.5410745228</v>
      </c>
      <c r="I90" s="221">
        <f>SUM($B$89:I89)</f>
        <v>8950557.3106526528</v>
      </c>
      <c r="J90" s="221">
        <f>SUM($B$89:J89)</f>
        <v>13893037.757269878</v>
      </c>
      <c r="K90" s="221">
        <f>SUM($B$89:K89)</f>
        <v>18710970.529011916</v>
      </c>
      <c r="L90" s="221">
        <f>SUM($B$89:L89)</f>
        <v>23406467.843887322</v>
      </c>
      <c r="M90" s="221">
        <f>SUM($B$89:M89)</f>
        <v>27981688.797993995</v>
      </c>
      <c r="N90" s="221">
        <f>SUM($B$89:N89)</f>
        <v>32438830.504142974</v>
      </c>
      <c r="O90" s="221">
        <f>SUM($B$89:O89)</f>
        <v>36780119.999617837</v>
      </c>
      <c r="P90" s="221">
        <f>SUM($B$89:P89)</f>
        <v>41007806.866042994</v>
      </c>
      <c r="Q90" s="222">
        <f>SUM($B$89:Q89)</f>
        <v>44583340.586286247</v>
      </c>
      <c r="R90" s="222">
        <f>SUM($B$89:R89)</f>
        <v>48086274.41747202</v>
      </c>
      <c r="S90" s="222">
        <f>SUM($B$89:S89)</f>
        <v>51516429.330953851</v>
      </c>
      <c r="T90" s="222">
        <f>SUM($B$89:T89)</f>
        <v>54873791.177976198</v>
      </c>
      <c r="U90" s="222">
        <f>SUM($B$89:U89)</f>
        <v>58158494.971090034</v>
      </c>
      <c r="V90" s="222">
        <f>SUM($B$89:V89)</f>
        <v>61370810.363936119</v>
      </c>
      <c r="W90" s="222">
        <f>SUM($B$89:W89)</f>
        <v>64511128.244426638</v>
      </c>
      <c r="X90" s="222">
        <f>SUM($B$89:X89)</f>
        <v>67579948.36221011</v>
      </c>
      <c r="Y90" s="222">
        <f>SUM($B$89:Y89)</f>
        <v>70577867.916760564</v>
      </c>
      <c r="Z90" s="222">
        <f>SUM($B$89:Z89)</f>
        <v>73505571.037516341</v>
      </c>
      <c r="AA90" s="222">
        <f>SUM($B$89:AA89)</f>
        <v>76363819.092231885</v>
      </c>
      <c r="AB90" s="222">
        <f>SUM($B$89:AB89)</f>
        <v>79153441.76412122</v>
      </c>
      <c r="AC90" s="222">
        <f>SUM($B$89:AC89)</f>
        <v>81875328.842485696</v>
      </c>
      <c r="AD90" s="222">
        <f>SUM($B$89:AD89)</f>
        <v>84530422.67535235</v>
      </c>
      <c r="AE90" s="222">
        <f>SUM($B$89:AE89)</f>
        <v>87119711.236220926</v>
      </c>
      <c r="AF90" s="222">
        <f>SUM($B$89:AF89)</f>
        <v>89644221.760345817</v>
      </c>
      <c r="AG90" s="222">
        <f>SUM($B$89:AG89)</f>
        <v>92105014.909079596</v>
      </c>
      <c r="AH90" s="222">
        <f>SUM($B$89:AH89)</f>
        <v>94503179.42369391</v>
      </c>
      <c r="AI90" s="222">
        <f>SUM($B$89:AI89)</f>
        <v>96839827.23278442</v>
      </c>
      <c r="AJ90" s="222">
        <f>SUM($B$89:AJ89)</f>
        <v>99116088.979873627</v>
      </c>
    </row>
    <row r="91" s="165" customFormat="1" ht="14.25">
      <c r="A91" s="235" t="s">
        <v>315</v>
      </c>
      <c r="B91" s="236">
        <f>IF((ISERR(IRR($B$86:B86))),0,IF(IRR($B$86:B86)&lt;0,0,IRR($B$86:B86)))</f>
        <v>0</v>
      </c>
      <c r="C91" s="236">
        <f>IF((ISERR(IRR($B$86:C86))),0,IF(IRR($B$86:C86)&lt;0,0,IRR($B$86:C86)))</f>
        <v>0</v>
      </c>
      <c r="D91" s="236">
        <f>IF((ISERR(IRR($B$86:D86))),0,IF(IRR($B$86:D86)&lt;0,0,IRR($B$86:D86)))</f>
        <v>0</v>
      </c>
      <c r="E91" s="236">
        <f>IF((ISERR(IRR($B$86:E86))),0,IF(IRR($B$86:E86)&lt;0,0,IRR($B$86:E86)))</f>
        <v>0</v>
      </c>
      <c r="F91" s="236">
        <f>IF((ISERR(IRR($B$86:F86))),0,IF(IRR($B$86:F86)&lt;0,0,IRR($B$86:F86)))</f>
        <v>0</v>
      </c>
      <c r="G91" s="236">
        <f>IF((ISERR(IRR($B$86:G86))),0,IF(IRR($B$86:G86)&lt;0,0,IRR($B$86:G86)))</f>
        <v>0.098321697013907611</v>
      </c>
      <c r="H91" s="236">
        <f>IF((ISERR(IRR($B$86:H86))),0,IF(IRR($B$86:H86)&lt;0,0,IRR($B$86:H86)))</f>
        <v>0.17084426707955361</v>
      </c>
      <c r="I91" s="236">
        <f>IF((ISERR(IRR($B$86:I86))),0,IF(IRR($B$86:I86)&lt;0,0,IRR($B$86:I86)))</f>
        <v>0.21822055764193085</v>
      </c>
      <c r="J91" s="236">
        <f>IF((ISERR(IRR($B$86:J86))),0,IF(IRR($B$86:J86)&lt;0,0,IRR($B$86:J86)))</f>
        <v>0.25041766952060179</v>
      </c>
      <c r="K91" s="236">
        <f>IF((ISERR(IRR($B$86:K86))),0,IF(IRR($B$86:K86)&lt;0,0,IRR($B$86:K86)))</f>
        <v>0.27298748118220878</v>
      </c>
      <c r="L91" s="236">
        <f>IF((ISERR(IRR($B$86:L86))),0,IF(IRR($B$86:L86)&lt;0,0,IRR($B$86:L86)))</f>
        <v>0.28920377204035708</v>
      </c>
      <c r="M91" s="236">
        <f>IF((ISERR(IRR($B$86:M86))),0,IF(IRR($B$86:M86)&lt;0,0,IRR($B$86:M86)))</f>
        <v>0.30108946861378477</v>
      </c>
      <c r="N91" s="236">
        <f>IF((ISERR(IRR($B$86:N86))),0,IF(IRR($B$86:N86)&lt;0,0,IRR($B$86:N86)))</f>
        <v>0.30994397854442096</v>
      </c>
      <c r="O91" s="236">
        <f>IF((ISERR(IRR($B$86:O86))),0,IF(IRR($B$86:O86)&lt;0,0,IRR($B$86:O86)))</f>
        <v>0.3166294876204559</v>
      </c>
      <c r="P91" s="236">
        <f>IF((ISERR(IRR($B$86:P86))),0,IF(IRR($B$86:P86)&lt;0,0,IRR($B$86:P86)))</f>
        <v>0.32173397753389593</v>
      </c>
      <c r="Q91" s="237">
        <f>IF((ISERR(IRR($B$86:Q86))),0,IF(IRR($B$86:Q86)&lt;0,0,IRR($B$86:Q86)))</f>
        <v>0.32516473460399881</v>
      </c>
      <c r="R91" s="237">
        <f>IF((ISERR(IRR($B$86:R86))),0,IF(IRR($B$86:R86)&lt;0,0,IRR($B$86:R86)))</f>
        <v>0.32786606454843975</v>
      </c>
      <c r="S91" s="237">
        <f>IF((ISERR(IRR($B$86:S86))),0,IF(IRR($B$86:S86)&lt;0,0,IRR($B$86:S86)))</f>
        <v>0.33000345950140525</v>
      </c>
      <c r="T91" s="237">
        <f>IF((ISERR(IRR($B$86:T86))),0,IF(IRR($B$86:T86)&lt;0,0,IRR($B$86:T86)))</f>
        <v>0.33170184413270776</v>
      </c>
      <c r="U91" s="237">
        <f>IF((ISERR(IRR($B$86:U86))),0,IF(IRR($B$86:U86)&lt;0,0,IRR($B$86:U86)))</f>
        <v>0.33305635823157642</v>
      </c>
      <c r="V91" s="237">
        <f>IF((ISERR(IRR($B$86:V86))),0,IF(IRR($B$86:V86)&lt;0,0,IRR($B$86:V86)))</f>
        <v>0.33414005298535793</v>
      </c>
      <c r="W91" s="237">
        <f>IF((ISERR(IRR($B$86:W86))),0,IF(IRR($B$86:W86)&lt;0,0,IRR($B$86:W86)))</f>
        <v>0.33500943830852165</v>
      </c>
      <c r="X91" s="237">
        <f>IF((ISERR(IRR($B$86:X86))),0,IF(IRR($B$86:X86)&lt;0,0,IRR($B$86:X86)))</f>
        <v>0.33570852241084842</v>
      </c>
      <c r="Y91" s="237">
        <f>IF((ISERR(IRR($B$86:Y86))),0,IF(IRR($B$86:Y86)&lt;0,0,IRR($B$86:Y86)))</f>
        <v>0.3362717835512245</v>
      </c>
      <c r="Z91" s="237">
        <f>IF((ISERR(IRR($B$86:Z86))),0,IF(IRR($B$86:Z86)&lt;0,0,IRR($B$86:Z86)))</f>
        <v>0.33672637790907906</v>
      </c>
      <c r="AA91" s="237">
        <f>IF((ISERR(IRR($B$86:AA86))),0,IF(IRR($B$86:AA86)&lt;0,0,IRR($B$86:AA86)))</f>
        <v>0.33709379537940592</v>
      </c>
      <c r="AB91" s="237">
        <f>IF((ISERR(IRR($B$86:AB86))),0,IF(IRR($B$86:AB86)&lt;0,0,IRR($B$86:AB86)))</f>
        <v>0.33739111232321467</v>
      </c>
      <c r="AC91" s="237">
        <f>IF((ISERR(IRR($B$86:AC86))),0,IF(IRR($B$86:AC86)&lt;0,0,IRR($B$86:AC86)))</f>
        <v>0.33763194718171535</v>
      </c>
      <c r="AD91" s="237">
        <f>IF((ISERR(IRR($B$86:AD86))),0,IF(IRR($B$86:AD86)&lt;0,0,IRR($B$86:AD86)))</f>
        <v>0.33782719497334052</v>
      </c>
      <c r="AE91" s="237">
        <f>IF((ISERR(IRR($B$86:AE86))),0,IF(IRR($B$86:AE86)&lt;0,0,IRR($B$86:AE86)))</f>
        <v>0.33798559577435239</v>
      </c>
      <c r="AF91" s="237">
        <f>IF((ISERR(IRR($B$86:AF86))),0,IF(IRR($B$86:AF86)&lt;0,0,IRR($B$86:AF86)))</f>
        <v>0.33811417750446676</v>
      </c>
      <c r="AG91" s="237">
        <f>IF((ISERR(IRR($B$86:AG86))),0,IF(IRR($B$86:AG86)&lt;0,0,IRR($B$86:AG86)))</f>
        <v>0.33821860279599447</v>
      </c>
      <c r="AH91" s="237">
        <f>IF((ISERR(IRR($B$86:AH86))),0,IF(IRR($B$86:AH86)&lt;0,0,IRR($B$86:AH86)))</f>
        <v>0.33830344213342878</v>
      </c>
      <c r="AI91" s="237">
        <f>IF((ISERR(IRR($B$86:AI86))),0,IF(IRR($B$86:AI86)&lt;0,0,IRR($B$86:AI86)))</f>
        <v>0.33837238993383717</v>
      </c>
      <c r="AJ91" s="237">
        <f>IF((ISERR(IRR($B$86:AJ86))),0,IF(IRR($B$86:AJ86)&lt;0,0,IRR($B$86:AJ86)))</f>
        <v>0.33842843619393043</v>
      </c>
    </row>
    <row r="92" s="165" customFormat="1" ht="14.25">
      <c r="A92" s="235" t="s">
        <v>316</v>
      </c>
      <c r="B92" s="238">
        <f t="shared" ref="B92:AJ92" si="24">IF(AND(B87&gt;0,A87&lt;0),(B78-(B87/(B87-A87))),0)</f>
        <v>0</v>
      </c>
      <c r="C92" s="239">
        <f t="shared" si="24"/>
        <v>0</v>
      </c>
      <c r="D92" s="238">
        <f t="shared" si="24"/>
        <v>0</v>
      </c>
      <c r="E92" s="238">
        <f t="shared" si="24"/>
        <v>0</v>
      </c>
      <c r="F92" s="238">
        <f t="shared" si="24"/>
        <v>0</v>
      </c>
      <c r="G92" s="238">
        <f t="shared" si="24"/>
        <v>5.1232250596834481</v>
      </c>
      <c r="H92" s="238">
        <f t="shared" si="24"/>
        <v>0</v>
      </c>
      <c r="I92" s="238">
        <f t="shared" si="24"/>
        <v>0</v>
      </c>
      <c r="J92" s="238">
        <f t="shared" si="24"/>
        <v>0</v>
      </c>
      <c r="K92" s="238">
        <f t="shared" si="24"/>
        <v>0</v>
      </c>
      <c r="L92" s="238">
        <f t="shared" si="24"/>
        <v>0</v>
      </c>
      <c r="M92" s="238">
        <f t="shared" si="24"/>
        <v>0</v>
      </c>
      <c r="N92" s="238">
        <f t="shared" si="24"/>
        <v>0</v>
      </c>
      <c r="O92" s="238">
        <f t="shared" si="24"/>
        <v>0</v>
      </c>
      <c r="P92" s="238">
        <f t="shared" si="24"/>
        <v>0</v>
      </c>
      <c r="Q92" s="240">
        <f t="shared" si="24"/>
        <v>0</v>
      </c>
      <c r="R92" s="240">
        <f t="shared" si="24"/>
        <v>0</v>
      </c>
      <c r="S92" s="240">
        <f t="shared" si="24"/>
        <v>0</v>
      </c>
      <c r="T92" s="240">
        <f t="shared" si="24"/>
        <v>0</v>
      </c>
      <c r="U92" s="240">
        <f t="shared" si="24"/>
        <v>0</v>
      </c>
      <c r="V92" s="240">
        <f t="shared" si="24"/>
        <v>0</v>
      </c>
      <c r="W92" s="240">
        <f t="shared" si="24"/>
        <v>0</v>
      </c>
      <c r="X92" s="240">
        <f t="shared" si="24"/>
        <v>0</v>
      </c>
      <c r="Y92" s="240">
        <f t="shared" si="24"/>
        <v>0</v>
      </c>
      <c r="Z92" s="240">
        <f t="shared" si="24"/>
        <v>0</v>
      </c>
      <c r="AA92" s="240">
        <f t="shared" si="24"/>
        <v>0</v>
      </c>
      <c r="AB92" s="240">
        <f t="shared" si="24"/>
        <v>0</v>
      </c>
      <c r="AC92" s="240">
        <f t="shared" si="24"/>
        <v>0</v>
      </c>
      <c r="AD92" s="240">
        <f t="shared" si="24"/>
        <v>0</v>
      </c>
      <c r="AE92" s="240">
        <f t="shared" si="24"/>
        <v>0</v>
      </c>
      <c r="AF92" s="240">
        <f t="shared" si="24"/>
        <v>0</v>
      </c>
      <c r="AG92" s="240">
        <f t="shared" si="24"/>
        <v>0</v>
      </c>
      <c r="AH92" s="240">
        <f t="shared" si="24"/>
        <v>0</v>
      </c>
      <c r="AI92" s="240">
        <f t="shared" si="24"/>
        <v>0</v>
      </c>
      <c r="AJ92" s="240">
        <f t="shared" si="24"/>
        <v>0</v>
      </c>
    </row>
    <row r="93" s="165" customFormat="1" ht="15">
      <c r="A93" s="241" t="s">
        <v>317</v>
      </c>
      <c r="B93" s="242">
        <f t="shared" ref="B93:AJ93" si="25">IF(AND(B90&gt;0,A90&lt;0),(B78-(B90/(B90-A90))),0)</f>
        <v>0</v>
      </c>
      <c r="C93" s="243">
        <f t="shared" si="25"/>
        <v>0</v>
      </c>
      <c r="D93" s="242">
        <f t="shared" si="25"/>
        <v>0</v>
      </c>
      <c r="E93" s="242">
        <f t="shared" si="25"/>
        <v>0</v>
      </c>
      <c r="F93" s="242">
        <f t="shared" si="25"/>
        <v>0</v>
      </c>
      <c r="G93" s="242">
        <f t="shared" si="25"/>
        <v>0</v>
      </c>
      <c r="H93" s="242">
        <f t="shared" si="25"/>
        <v>6.253228971396573</v>
      </c>
      <c r="I93" s="242">
        <f t="shared" si="25"/>
        <v>0</v>
      </c>
      <c r="J93" s="242">
        <f t="shared" si="25"/>
        <v>0</v>
      </c>
      <c r="K93" s="242">
        <f t="shared" si="25"/>
        <v>0</v>
      </c>
      <c r="L93" s="242">
        <f t="shared" si="25"/>
        <v>0</v>
      </c>
      <c r="M93" s="242">
        <f t="shared" si="25"/>
        <v>0</v>
      </c>
      <c r="N93" s="242">
        <f t="shared" si="25"/>
        <v>0</v>
      </c>
      <c r="O93" s="242">
        <f t="shared" si="25"/>
        <v>0</v>
      </c>
      <c r="P93" s="242">
        <f t="shared" si="25"/>
        <v>0</v>
      </c>
      <c r="Q93" s="244">
        <f t="shared" si="25"/>
        <v>0</v>
      </c>
      <c r="R93" s="244">
        <f t="shared" si="25"/>
        <v>0</v>
      </c>
      <c r="S93" s="244">
        <f t="shared" si="25"/>
        <v>0</v>
      </c>
      <c r="T93" s="244">
        <f t="shared" si="25"/>
        <v>0</v>
      </c>
      <c r="U93" s="244">
        <f t="shared" si="25"/>
        <v>0</v>
      </c>
      <c r="V93" s="244">
        <f t="shared" si="25"/>
        <v>0</v>
      </c>
      <c r="W93" s="244">
        <f t="shared" si="25"/>
        <v>0</v>
      </c>
      <c r="X93" s="244">
        <f t="shared" si="25"/>
        <v>0</v>
      </c>
      <c r="Y93" s="244">
        <f t="shared" si="25"/>
        <v>0</v>
      </c>
      <c r="Z93" s="244">
        <f t="shared" si="25"/>
        <v>0</v>
      </c>
      <c r="AA93" s="244">
        <f t="shared" si="25"/>
        <v>0</v>
      </c>
      <c r="AB93" s="244">
        <f t="shared" si="25"/>
        <v>0</v>
      </c>
      <c r="AC93" s="244">
        <f t="shared" si="25"/>
        <v>0</v>
      </c>
      <c r="AD93" s="244">
        <f t="shared" si="25"/>
        <v>0</v>
      </c>
      <c r="AE93" s="244">
        <f t="shared" si="25"/>
        <v>0</v>
      </c>
      <c r="AF93" s="244">
        <f t="shared" si="25"/>
        <v>0</v>
      </c>
      <c r="AG93" s="244">
        <f t="shared" si="25"/>
        <v>0</v>
      </c>
      <c r="AH93" s="244">
        <f t="shared" si="25"/>
        <v>0</v>
      </c>
      <c r="AI93" s="244">
        <f t="shared" si="25"/>
        <v>0</v>
      </c>
      <c r="AJ93" s="244">
        <f t="shared" si="25"/>
        <v>0</v>
      </c>
    </row>
    <row r="94" s="165" customFormat="1">
      <c r="A94" s="130"/>
      <c r="B94" s="245">
        <v>2024</v>
      </c>
      <c r="C94" s="245">
        <f>B94+1</f>
        <v>2025</v>
      </c>
      <c r="D94" s="245">
        <f>C94+1</f>
        <v>2026</v>
      </c>
      <c r="E94" s="245">
        <f>D94+1</f>
        <v>2027</v>
      </c>
      <c r="F94" s="245">
        <f>E94+1</f>
        <v>2028</v>
      </c>
      <c r="G94" s="245">
        <f>F94+1</f>
        <v>2029</v>
      </c>
      <c r="H94" s="245">
        <f>G94+1</f>
        <v>2030</v>
      </c>
      <c r="I94" s="245">
        <f>H94+1</f>
        <v>2031</v>
      </c>
      <c r="J94" s="245">
        <f>I94+1</f>
        <v>2032</v>
      </c>
      <c r="K94" s="245">
        <f>J94+1</f>
        <v>2033</v>
      </c>
      <c r="L94" s="245">
        <f>K94+1</f>
        <v>2034</v>
      </c>
      <c r="M94" s="245">
        <f>L94+1</f>
        <v>2035</v>
      </c>
      <c r="N94" s="245">
        <f>M94+1</f>
        <v>2036</v>
      </c>
      <c r="O94" s="245">
        <f>N94+1</f>
        <v>2037</v>
      </c>
      <c r="P94" s="245">
        <f>O94+1</f>
        <v>2038</v>
      </c>
      <c r="Q94" s="245">
        <f>P94+1</f>
        <v>2039</v>
      </c>
      <c r="R94" s="245">
        <f>Q94+1</f>
        <v>2040</v>
      </c>
      <c r="S94" s="245">
        <f>R94+1</f>
        <v>2041</v>
      </c>
      <c r="T94" s="245">
        <f>S94+1</f>
        <v>2042</v>
      </c>
      <c r="U94" s="245">
        <f>T94+1</f>
        <v>2043</v>
      </c>
      <c r="V94" s="245">
        <f>U94+1</f>
        <v>2044</v>
      </c>
      <c r="W94" s="245">
        <f>V94+1</f>
        <v>2045</v>
      </c>
      <c r="X94" s="245">
        <f>W94+1</f>
        <v>2046</v>
      </c>
      <c r="Y94" s="245">
        <f>X94+1</f>
        <v>2047</v>
      </c>
      <c r="Z94" s="245">
        <f>Y94+1</f>
        <v>2048</v>
      </c>
      <c r="AA94" s="245">
        <f>Z94+1</f>
        <v>2049</v>
      </c>
      <c r="AB94" s="245">
        <f>AA94+1</f>
        <v>2050</v>
      </c>
      <c r="AC94" s="245">
        <f>AB94+1</f>
        <v>2051</v>
      </c>
      <c r="AD94" s="245">
        <f>AC94+1</f>
        <v>2052</v>
      </c>
      <c r="AE94" s="245">
        <f>AD94+1</f>
        <v>2053</v>
      </c>
      <c r="AF94" s="245">
        <f>AE94+1</f>
        <v>2054</v>
      </c>
      <c r="AG94" s="245">
        <f>AF94+1</f>
        <v>2055</v>
      </c>
      <c r="AH94" s="245">
        <f>AG94+1</f>
        <v>2056</v>
      </c>
      <c r="AI94" s="245">
        <f>AH94+1</f>
        <v>2057</v>
      </c>
      <c r="AJ94" s="245">
        <f>AI94+1</f>
        <v>2058</v>
      </c>
      <c r="AK94" s="245">
        <f>AJ94+1</f>
        <v>2059</v>
      </c>
      <c r="AL94" s="245">
        <f>AK94+1</f>
        <v>2060</v>
      </c>
      <c r="AM94" s="245">
        <f>AL94+1</f>
        <v>2061</v>
      </c>
      <c r="AN94" s="245">
        <f>AM94+1</f>
        <v>2062</v>
      </c>
      <c r="AO94" s="245">
        <f>AN94+1</f>
        <v>2063</v>
      </c>
      <c r="AP94" s="245">
        <f>AO94+1</f>
        <v>2064</v>
      </c>
      <c r="AQ94" s="245">
        <f>AP94+1</f>
        <v>2065</v>
      </c>
      <c r="AR94" s="245">
        <f>AQ94+1</f>
        <v>2066</v>
      </c>
      <c r="AS94" s="245">
        <f>AR94+1</f>
        <v>2067</v>
      </c>
      <c r="AT94" s="245">
        <f>AS94+1</f>
        <v>2068</v>
      </c>
      <c r="AU94" s="245">
        <f>AT94+1</f>
        <v>2069</v>
      </c>
      <c r="AV94" s="245">
        <f>AU94+1</f>
        <v>2070</v>
      </c>
      <c r="AW94" s="245">
        <f>AV94+1</f>
        <v>2071</v>
      </c>
      <c r="AX94" s="245">
        <f>AW94+1</f>
        <v>2072</v>
      </c>
      <c r="AY94" s="245">
        <f>AX94+1</f>
        <v>2073</v>
      </c>
      <c r="AZ94" s="245">
        <f>AY94+1</f>
        <v>2074</v>
      </c>
      <c r="BA94" s="245">
        <f>AZ94+1</f>
        <v>2075</v>
      </c>
      <c r="BB94" s="245">
        <f>BA94+1</f>
        <v>2076</v>
      </c>
      <c r="BC94" s="245">
        <f>BB94+1</f>
        <v>2077</v>
      </c>
      <c r="BD94" s="245">
        <f>BC94+1</f>
        <v>2078</v>
      </c>
      <c r="BE94" s="245">
        <f>BD94+1</f>
        <v>2079</v>
      </c>
      <c r="BF94" s="245">
        <f>BE94+1</f>
        <v>2080</v>
      </c>
      <c r="BG94" s="245">
        <f>BF94+1</f>
        <v>2081</v>
      </c>
      <c r="BH94" s="245">
        <f>BG94+1</f>
        <v>2082</v>
      </c>
      <c r="BI94" s="245"/>
    </row>
    <row r="95" s="165" customFormat="1">
      <c r="A95" s="130"/>
      <c r="B95" s="245"/>
      <c r="C95" s="245"/>
      <c r="D95" s="245"/>
      <c r="E95" s="245"/>
      <c r="F95" s="245"/>
      <c r="G95" s="245"/>
      <c r="H95" s="245"/>
      <c r="I95" s="245"/>
      <c r="J95" s="245"/>
      <c r="K95" s="245"/>
      <c r="L95" s="245">
        <v>10</v>
      </c>
      <c r="M95" s="245"/>
      <c r="N95" s="245"/>
      <c r="O95" s="245"/>
      <c r="P95" s="245"/>
      <c r="Q95" s="245"/>
      <c r="R95" s="245"/>
      <c r="S95" s="245"/>
      <c r="T95" s="245"/>
      <c r="U95" s="245"/>
      <c r="V95" s="245"/>
      <c r="W95" s="245"/>
      <c r="X95" s="245"/>
      <c r="Y95" s="245"/>
      <c r="Z95" s="245"/>
      <c r="AA95" s="245"/>
      <c r="AB95" s="245"/>
      <c r="AC95" s="245"/>
      <c r="AD95" s="245"/>
      <c r="AE95" s="245"/>
      <c r="AF95" s="245"/>
      <c r="AG95" s="245"/>
      <c r="AH95" s="245"/>
      <c r="AI95" s="245"/>
      <c r="AJ95" s="245"/>
    </row>
    <row r="96" s="165" customFormat="1" ht="15.75" customHeight="1">
      <c r="A96" s="246" t="s">
        <v>318</v>
      </c>
      <c r="B96" s="247"/>
      <c r="C96" s="247"/>
      <c r="D96" s="247"/>
      <c r="E96" s="247"/>
      <c r="F96" s="247"/>
      <c r="G96" s="247"/>
      <c r="H96" s="247"/>
      <c r="I96" s="247"/>
      <c r="J96" s="247"/>
      <c r="K96" s="247"/>
      <c r="L96" s="247"/>
      <c r="M96" s="247"/>
      <c r="N96" s="247"/>
      <c r="O96" s="247"/>
      <c r="P96" s="247"/>
      <c r="Q96" s="247"/>
      <c r="R96" s="247"/>
      <c r="S96" s="247"/>
      <c r="T96" s="247"/>
      <c r="U96" s="247"/>
      <c r="V96" s="247"/>
      <c r="W96" s="247"/>
      <c r="X96" s="247"/>
      <c r="Y96" s="247"/>
      <c r="Z96" s="247"/>
      <c r="AA96" s="247"/>
      <c r="AB96" s="247"/>
      <c r="AC96" s="247"/>
      <c r="AD96" s="165"/>
      <c r="AE96" s="165"/>
      <c r="AF96" s="165"/>
    </row>
    <row r="97" s="165" customFormat="1" ht="61.899999999999999" customHeight="1">
      <c r="A97" s="248" t="s">
        <v>319</v>
      </c>
      <c r="B97" s="249"/>
      <c r="C97" s="249"/>
      <c r="D97" s="249"/>
      <c r="E97" s="249"/>
      <c r="F97" s="249"/>
      <c r="G97" s="249"/>
      <c r="H97" s="249"/>
      <c r="I97" s="249"/>
      <c r="J97" s="250"/>
      <c r="K97" s="250"/>
      <c r="L97" s="250"/>
      <c r="M97" s="250"/>
      <c r="N97" s="250"/>
      <c r="O97" s="250"/>
      <c r="P97" s="250"/>
      <c r="Q97" s="250"/>
      <c r="R97" s="250"/>
      <c r="S97" s="250"/>
      <c r="T97" s="250"/>
      <c r="U97" s="250"/>
      <c r="V97" s="250"/>
      <c r="W97" s="250"/>
      <c r="X97" s="250"/>
      <c r="Y97" s="250"/>
      <c r="Z97" s="250"/>
      <c r="AA97" s="250"/>
      <c r="AB97" s="250"/>
      <c r="AC97" s="250"/>
      <c r="AD97" s="165"/>
      <c r="AE97" s="165"/>
      <c r="AF97" s="165"/>
    </row>
    <row r="98" s="165" customFormat="1" ht="16.5" hidden="1">
      <c r="A98" s="251"/>
      <c r="B98" s="251"/>
      <c r="C98" s="251"/>
      <c r="D98" s="251"/>
      <c r="E98" s="251"/>
      <c r="F98" s="251"/>
      <c r="G98" s="251"/>
      <c r="H98" s="251"/>
      <c r="I98" s="251"/>
      <c r="J98" s="115"/>
      <c r="K98" s="115"/>
      <c r="L98" s="115"/>
      <c r="M98" s="115"/>
      <c r="N98" s="115"/>
      <c r="O98" s="115"/>
      <c r="P98" s="115"/>
      <c r="Q98" s="115"/>
      <c r="R98" s="115"/>
      <c r="S98" s="115"/>
      <c r="T98" s="115"/>
      <c r="U98" s="115"/>
      <c r="V98" s="115"/>
      <c r="W98" s="115"/>
      <c r="X98" s="115"/>
      <c r="Y98" s="115"/>
      <c r="Z98" s="115"/>
      <c r="AA98" s="115"/>
      <c r="AB98" s="115"/>
      <c r="AC98" s="115"/>
      <c r="AD98" s="165"/>
      <c r="AE98" s="165"/>
      <c r="AF98" s="165"/>
    </row>
    <row r="99" s="252" customFormat="1" ht="15" hidden="1">
      <c r="A99" s="253"/>
      <c r="B99" s="254"/>
      <c r="C99" s="254"/>
      <c r="D99" s="254"/>
      <c r="E99" s="254"/>
      <c r="F99" s="254"/>
      <c r="G99" s="254"/>
      <c r="H99" s="254"/>
      <c r="I99" s="254"/>
      <c r="J99" s="254"/>
    </row>
    <row r="100" s="252" customFormat="1" ht="15" hidden="1">
      <c r="A100" s="255"/>
      <c r="B100" s="256">
        <v>2019</v>
      </c>
      <c r="C100" s="256">
        <f>B100+1</f>
        <v>2020</v>
      </c>
      <c r="D100" s="256">
        <f t="shared" ref="D100:N100" si="26">C100+1</f>
        <v>2021</v>
      </c>
      <c r="E100" s="256">
        <f t="shared" si="26"/>
        <v>2022</v>
      </c>
      <c r="F100" s="256">
        <f t="shared" si="26"/>
        <v>2023</v>
      </c>
      <c r="G100" s="256">
        <f t="shared" si="26"/>
        <v>2024</v>
      </c>
      <c r="H100" s="256">
        <f t="shared" si="26"/>
        <v>2025</v>
      </c>
      <c r="I100" s="256">
        <f t="shared" si="26"/>
        <v>2026</v>
      </c>
      <c r="J100" s="256">
        <f t="shared" si="26"/>
        <v>2027</v>
      </c>
      <c r="K100" s="256">
        <f t="shared" si="26"/>
        <v>2028</v>
      </c>
      <c r="L100" s="256">
        <f t="shared" si="26"/>
        <v>2029</v>
      </c>
      <c r="M100" s="256">
        <f t="shared" si="26"/>
        <v>2030</v>
      </c>
      <c r="N100" s="256">
        <f t="shared" si="26"/>
        <v>2031</v>
      </c>
      <c r="O100" s="256">
        <f>N100+1</f>
        <v>2032</v>
      </c>
      <c r="P100" s="256">
        <f>O100+1</f>
        <v>2033</v>
      </c>
      <c r="Q100" s="256">
        <f>P100+1</f>
        <v>2034</v>
      </c>
      <c r="R100" s="256">
        <f>Q100+1</f>
        <v>2035</v>
      </c>
      <c r="S100" s="256">
        <f>R100+1</f>
        <v>2036</v>
      </c>
      <c r="T100" s="256">
        <f>S100+1</f>
        <v>2037</v>
      </c>
      <c r="U100" s="256">
        <f>T100+1</f>
        <v>2038</v>
      </c>
      <c r="V100" s="256">
        <f>U100+1</f>
        <v>2039</v>
      </c>
      <c r="W100" s="256">
        <f>V100+1</f>
        <v>2040</v>
      </c>
      <c r="X100" s="256">
        <f>W100+1</f>
        <v>2041</v>
      </c>
      <c r="Y100" s="256">
        <f>X100+1</f>
        <v>2042</v>
      </c>
      <c r="Z100" s="256">
        <f>Y100+1</f>
        <v>2043</v>
      </c>
      <c r="AA100" s="256">
        <f>Z100+1</f>
        <v>2044</v>
      </c>
      <c r="AB100" s="256">
        <f>AA100+1</f>
        <v>2045</v>
      </c>
      <c r="AC100" s="256">
        <f>AB100+1</f>
        <v>2046</v>
      </c>
      <c r="AD100" s="256">
        <f>AC100+1</f>
        <v>2047</v>
      </c>
      <c r="AE100" s="256">
        <f>AD100+1</f>
        <v>2048</v>
      </c>
      <c r="AF100" s="256">
        <f>AE100+1</f>
        <v>2049</v>
      </c>
      <c r="AG100" s="256">
        <f>AF100+1</f>
        <v>2050</v>
      </c>
      <c r="AH100" s="256">
        <f>AG100+1</f>
        <v>2051</v>
      </c>
      <c r="AI100" s="256">
        <f>AH100+1</f>
        <v>2052</v>
      </c>
      <c r="AJ100" s="256">
        <f>AI100+1</f>
        <v>2053</v>
      </c>
      <c r="AK100" s="256">
        <f>AJ100+1</f>
        <v>2054</v>
      </c>
      <c r="AL100" s="256">
        <f>AK100+1</f>
        <v>2055</v>
      </c>
      <c r="AM100" s="256">
        <f>AL100+1</f>
        <v>2056</v>
      </c>
      <c r="AN100" s="256">
        <f>AM100+1</f>
        <v>2057</v>
      </c>
      <c r="AO100" s="256">
        <f>AN100+1</f>
        <v>2058</v>
      </c>
      <c r="AP100" s="256">
        <f>AO100+1</f>
        <v>2059</v>
      </c>
      <c r="AQ100" s="256">
        <f>AP100+1</f>
        <v>2060</v>
      </c>
    </row>
    <row r="101" s="245" customFormat="1" ht="22.5" hidden="1" customHeight="1">
      <c r="A101" s="255" t="s">
        <v>320</v>
      </c>
      <c r="B101" s="257">
        <v>0.068263986418270001</v>
      </c>
      <c r="C101" s="257">
        <v>0.05561885224957</v>
      </c>
      <c r="D101" s="257">
        <v>0.049354000000000002</v>
      </c>
      <c r="E101" s="258">
        <v>0.14631427330593999</v>
      </c>
      <c r="F101" s="258">
        <v>0.090964662608273128</v>
      </c>
      <c r="G101" s="259">
        <v>0.091135032622053413</v>
      </c>
      <c r="H101" s="258">
        <v>0.078163170639641913</v>
      </c>
      <c r="I101" s="258">
        <v>0.052628968689616612</v>
      </c>
      <c r="J101" s="258">
        <v>0.044208979893394937</v>
      </c>
      <c r="K101" s="258">
        <f t="shared" ref="K101:N101" si="27">J101</f>
        <v>0.044208979893394937</v>
      </c>
      <c r="L101" s="258">
        <f t="shared" si="27"/>
        <v>0.044208979893394937</v>
      </c>
      <c r="M101" s="258">
        <f t="shared" si="27"/>
        <v>0.044208979893394937</v>
      </c>
      <c r="N101" s="258">
        <f t="shared" si="27"/>
        <v>0.044208979893394937</v>
      </c>
      <c r="O101" s="258">
        <f>N101</f>
        <v>0.044208979893394937</v>
      </c>
      <c r="P101" s="258">
        <f>O101</f>
        <v>0.044208979893394937</v>
      </c>
      <c r="Q101" s="258">
        <f>P101</f>
        <v>0.044208979893394937</v>
      </c>
      <c r="R101" s="258">
        <f>Q101</f>
        <v>0.044208979893394937</v>
      </c>
      <c r="S101" s="258">
        <f>R101</f>
        <v>0.044208979893394937</v>
      </c>
      <c r="T101" s="258">
        <f>S101</f>
        <v>0.044208979893394937</v>
      </c>
      <c r="U101" s="258">
        <f>T101</f>
        <v>0.044208979893394937</v>
      </c>
      <c r="V101" s="258">
        <f>U101</f>
        <v>0.044208979893394937</v>
      </c>
      <c r="W101" s="258">
        <f>V101</f>
        <v>0.044208979893394937</v>
      </c>
      <c r="X101" s="258">
        <f>W101</f>
        <v>0.044208979893394937</v>
      </c>
      <c r="Y101" s="258">
        <f>X101</f>
        <v>0.044208979893394937</v>
      </c>
      <c r="Z101" s="258">
        <f>Y101</f>
        <v>0.044208979893394937</v>
      </c>
      <c r="AA101" s="258">
        <f>Z101</f>
        <v>0.044208979893394937</v>
      </c>
      <c r="AB101" s="258">
        <f>AA101</f>
        <v>0.044208979893394937</v>
      </c>
      <c r="AC101" s="258">
        <f>AB101</f>
        <v>0.044208979893394937</v>
      </c>
      <c r="AD101" s="258">
        <f>AC101</f>
        <v>0.044208979893394937</v>
      </c>
      <c r="AE101" s="258">
        <f>AD101</f>
        <v>0.044208979893394937</v>
      </c>
      <c r="AF101" s="258">
        <f>AE101</f>
        <v>0.044208979893394937</v>
      </c>
      <c r="AG101" s="258">
        <f>AF101</f>
        <v>0.044208979893394937</v>
      </c>
      <c r="AH101" s="258">
        <f>AG101</f>
        <v>0.044208979893394937</v>
      </c>
      <c r="AI101" s="258">
        <f>AH101</f>
        <v>0.044208979893394937</v>
      </c>
      <c r="AJ101" s="258">
        <f>AI101</f>
        <v>0.044208979893394937</v>
      </c>
      <c r="AK101" s="258">
        <f>AJ101</f>
        <v>0.044208979893394937</v>
      </c>
      <c r="AL101" s="258">
        <f>AK101</f>
        <v>0.044208979893394937</v>
      </c>
      <c r="AM101" s="258">
        <f>AL101</f>
        <v>0.044208979893394937</v>
      </c>
      <c r="AN101" s="258">
        <f>AM101</f>
        <v>0.044208979893394937</v>
      </c>
      <c r="AO101" s="258">
        <f>AN101</f>
        <v>0.044208979893394937</v>
      </c>
      <c r="AP101" s="258">
        <f>AO101</f>
        <v>0.044208979893394937</v>
      </c>
      <c r="AQ101" s="258">
        <f>AP101</f>
        <v>0.044208979893394937</v>
      </c>
    </row>
    <row r="102" s="245" customFormat="1" hidden="1">
      <c r="A102" s="255" t="s">
        <v>321</v>
      </c>
      <c r="B102" s="257">
        <f>B101</f>
        <v>0.068263986418270001</v>
      </c>
      <c r="C102" s="257">
        <f>(1+B102)*(1+C101)-1</f>
        <v>0.12767960324240435</v>
      </c>
      <c r="D102" s="257">
        <f>(1+C102)*(1+D101)-1</f>
        <v>0.18333510238082984</v>
      </c>
      <c r="E102" s="257">
        <f>(1+D102)*(1+E101)-1</f>
        <v>0.35647391796309091</v>
      </c>
      <c r="F102" s="257">
        <f t="shared" ref="F102:N102" si="28">(1+E102)*(1+F101)-1</f>
        <v>0.47986511024752598</v>
      </c>
      <c r="G102" s="259">
        <f>G101</f>
        <v>0.091135032622053413</v>
      </c>
      <c r="H102" s="257">
        <f t="shared" si="28"/>
        <v>0.17642160636778237</v>
      </c>
      <c r="I102" s="257">
        <f t="shared" si="28"/>
        <v>0.23833546225510083</v>
      </c>
      <c r="J102" s="257">
        <f t="shared" si="28"/>
        <v>0.29308100980721452</v>
      </c>
      <c r="K102" s="257">
        <f t="shared" si="28"/>
        <v>0.35024680217031245</v>
      </c>
      <c r="L102" s="257">
        <f t="shared" si="28"/>
        <v>0.40993983589858063</v>
      </c>
      <c r="M102" s="257">
        <f t="shared" si="28"/>
        <v>0.47227183775471748</v>
      </c>
      <c r="N102" s="257">
        <f t="shared" si="28"/>
        <v>0.53735947382762728</v>
      </c>
      <c r="O102" s="257">
        <f>(1+N102)*(1+O101)-1</f>
        <v>0.605324567894993</v>
      </c>
      <c r="P102" s="257">
        <f>(1+O102)*(1+P101)-1</f>
        <v>0.67629432943943568</v>
      </c>
      <c r="Q102" s="257">
        <f>(1+P102)*(1+Q101)-1</f>
        <v>0.75040159174503551</v>
      </c>
      <c r="R102" s="257">
        <f>(1+Q102)*(1+R101)-1</f>
        <v>0.82778506051985823</v>
      </c>
      <c r="S102" s="257">
        <f>(1+R102)*(1+S101)-1</f>
        <v>0.90858957350982816</v>
      </c>
      <c r="T102" s="257">
        <f>(1+S102)*(1+T101)-1</f>
        <v>0.99296637158986734</v>
      </c>
      <c r="U102" s="257">
        <f>(1+T102)*(1+U101)-1</f>
        <v>1.0810733818396958</v>
      </c>
      <c r="V102" s="257">
        <f>(1+U102)*(1+V101)-1</f>
        <v>1.1730755131341262</v>
      </c>
      <c r="W102" s="257">
        <f>(1+V102)*(1+W101)-1</f>
        <v>1.2691449648011015</v>
      </c>
      <c r="X102" s="257">
        <f>(1+W102)*(1+X101)-1</f>
        <v>1.3694615489251918</v>
      </c>
      <c r="Y102" s="257">
        <f>(1+X102)*(1+Y101)-1</f>
        <v>1.4742130268997977</v>
      </c>
      <c r="Z102" s="257">
        <f>(1+Y102)*(1+Z101)-1</f>
        <v>1.5835954608579867</v>
      </c>
      <c r="AA102" s="257">
        <f>(1+Z102)*(1+AA101)-1</f>
        <v>1.6978135806397239</v>
      </c>
      <c r="AB102" s="257">
        <f>(1+AA102)*(1+AB101)-1</f>
        <v>1.8170811669823532</v>
      </c>
      <c r="AC102" s="257">
        <f>(1+AB102)*(1+AC101)-1</f>
        <v>1.9416214516515375</v>
      </c>
      <c r="AD102" s="257">
        <f>(1+AC102)*(1+AD101)-1</f>
        <v>2.0716675352615797</v>
      </c>
      <c r="AE102" s="257">
        <f>(1+AD102)*(1+AE101)-1</f>
        <v>2.2074628235671527</v>
      </c>
      <c r="AF102" s="257">
        <f>(1+AE102)*(1+AF101)-1</f>
        <v>2.3492614830430445</v>
      </c>
      <c r="AG102" s="257">
        <f>(1+AF102)*(1+AG101)-1</f>
        <v>2.4973289166046162</v>
      </c>
      <c r="AH102" s="257">
        <f>(1+AG102)*(1+AH101)-1</f>
        <v>2.6519422603593781</v>
      </c>
      <c r="AI102" s="257">
        <f>(1+AH102)*(1+AI101)-1</f>
        <v>2.813390902319445</v>
      </c>
      <c r="AJ102" s="257">
        <f>(1+AI102)*(1+AJ101)-1</f>
        <v>2.9819770240457402</v>
      </c>
      <c r="AK102" s="257">
        <f>(1+AJ102)*(1+AK101)-1</f>
        <v>3.1580161662377391</v>
      </c>
      <c r="AL102" s="257">
        <f>(1+AK102)*(1+AL101)-1</f>
        <v>3.3418378193273544</v>
      </c>
      <c r="AM102" s="257">
        <f>(1+AL102)*(1+AM101)-1</f>
        <v>3.5337860401823793</v>
      </c>
      <c r="AN102" s="257">
        <f>(1+AM102)*(1+AN101)-1</f>
        <v>3.7342200960737566</v>
      </c>
      <c r="AO102" s="257">
        <f>(1+AN102)*(1+AO101)-1</f>
        <v>3.9435151371119872</v>
      </c>
      <c r="AP102" s="257">
        <f>(1+AO102)*(1+AP101)-1</f>
        <v>4.1620628984112642</v>
      </c>
      <c r="AQ102" s="257">
        <f>(1+AP102)*(1+AQ101)-1</f>
        <v>4.3902724332955678</v>
      </c>
    </row>
    <row r="103" s="245" customFormat="1" hidden="1">
      <c r="A103" s="260"/>
      <c r="B103" s="261"/>
      <c r="C103" s="262"/>
      <c r="D103" s="262"/>
      <c r="E103" s="262"/>
      <c r="F103" s="262"/>
      <c r="G103" s="262"/>
      <c r="H103" s="262"/>
      <c r="I103" s="262"/>
      <c r="J103" s="262"/>
      <c r="K103" s="262"/>
      <c r="L103" s="262"/>
      <c r="M103" s="262"/>
      <c r="N103" s="262"/>
      <c r="O103" s="262"/>
      <c r="P103" s="262"/>
      <c r="Q103" s="262"/>
      <c r="R103" s="262"/>
      <c r="S103" s="262"/>
      <c r="T103" s="262"/>
      <c r="U103" s="262"/>
      <c r="V103" s="262"/>
      <c r="W103" s="262"/>
      <c r="X103" s="262"/>
      <c r="Y103" s="262"/>
      <c r="Z103" s="262"/>
      <c r="AA103" s="262"/>
      <c r="AB103" s="262"/>
      <c r="AC103" s="262"/>
      <c r="AD103" s="262"/>
      <c r="AE103" s="262"/>
      <c r="AF103" s="262"/>
      <c r="AG103" s="262"/>
      <c r="AH103" s="262"/>
      <c r="AI103" s="262"/>
      <c r="AJ103" s="262"/>
      <c r="AK103" s="262"/>
      <c r="AL103" s="262"/>
      <c r="AM103" s="262"/>
      <c r="AN103" s="262"/>
      <c r="AO103" s="262"/>
      <c r="AP103" s="262"/>
      <c r="AQ103" s="262"/>
    </row>
    <row r="104" s="245" customFormat="1" hidden="1">
      <c r="A104" s="263"/>
      <c r="B104" s="264">
        <v>2019</v>
      </c>
      <c r="C104" s="264">
        <f t="shared" ref="C104:C105" si="29">B104+1</f>
        <v>2020</v>
      </c>
      <c r="D104" s="264">
        <f t="shared" ref="D104:N105" si="30">C104+1</f>
        <v>2021</v>
      </c>
      <c r="E104" s="264">
        <f t="shared" si="30"/>
        <v>2022</v>
      </c>
      <c r="F104" s="264">
        <f t="shared" si="30"/>
        <v>2023</v>
      </c>
      <c r="G104" s="264">
        <f t="shared" si="30"/>
        <v>2024</v>
      </c>
      <c r="H104" s="264">
        <f t="shared" si="30"/>
        <v>2025</v>
      </c>
      <c r="I104" s="264">
        <f t="shared" si="30"/>
        <v>2026</v>
      </c>
      <c r="J104" s="264">
        <f t="shared" si="30"/>
        <v>2027</v>
      </c>
      <c r="K104" s="264">
        <f t="shared" si="30"/>
        <v>2028</v>
      </c>
      <c r="L104" s="264">
        <f t="shared" si="30"/>
        <v>2029</v>
      </c>
      <c r="M104" s="264">
        <f t="shared" si="30"/>
        <v>2030</v>
      </c>
      <c r="N104" s="264">
        <f t="shared" si="30"/>
        <v>2031</v>
      </c>
      <c r="O104" s="264">
        <f t="shared" ref="O104:O105" si="31">N104+1</f>
        <v>2032</v>
      </c>
      <c r="P104" s="264">
        <f t="shared" ref="P104:P105" si="32">O104+1</f>
        <v>2033</v>
      </c>
      <c r="Q104" s="264">
        <f t="shared" ref="Q104:Q105" si="33">P104+1</f>
        <v>2034</v>
      </c>
      <c r="R104" s="264">
        <f t="shared" ref="R104:R105" si="34">Q104+1</f>
        <v>2035</v>
      </c>
      <c r="S104" s="264">
        <f t="shared" ref="S104:S105" si="35">R104+1</f>
        <v>2036</v>
      </c>
      <c r="T104" s="264">
        <f t="shared" ref="T104:T105" si="36">S104+1</f>
        <v>2037</v>
      </c>
      <c r="U104" s="264">
        <f t="shared" ref="U104:U105" si="37">T104+1</f>
        <v>2038</v>
      </c>
      <c r="V104" s="264">
        <f t="shared" ref="V104:V105" si="38">U104+1</f>
        <v>2039</v>
      </c>
      <c r="W104" s="264">
        <f t="shared" ref="W104:W105" si="39">V104+1</f>
        <v>2040</v>
      </c>
      <c r="X104" s="264">
        <f t="shared" ref="X104:X105" si="40">W104+1</f>
        <v>2041</v>
      </c>
      <c r="Y104" s="264">
        <f t="shared" ref="Y104:Y105" si="41">X104+1</f>
        <v>2042</v>
      </c>
      <c r="Z104" s="264">
        <f t="shared" ref="Z104:Z105" si="42">Y104+1</f>
        <v>2043</v>
      </c>
      <c r="AA104" s="264">
        <f t="shared" ref="AA104:AA105" si="43">Z104+1</f>
        <v>2044</v>
      </c>
      <c r="AB104" s="264">
        <f t="shared" ref="AB104:AB105" si="44">AA104+1</f>
        <v>2045</v>
      </c>
      <c r="AC104" s="264">
        <f t="shared" ref="AC104:AC105" si="45">AB104+1</f>
        <v>2046</v>
      </c>
      <c r="AD104" s="264">
        <f t="shared" ref="AD104:AD105" si="46">AC104+1</f>
        <v>2047</v>
      </c>
      <c r="AE104" s="264">
        <f t="shared" ref="AE104:AE105" si="47">AD104+1</f>
        <v>2048</v>
      </c>
      <c r="AF104" s="264">
        <f t="shared" ref="AF104:AF105" si="48">AE104+1</f>
        <v>2049</v>
      </c>
      <c r="AG104" s="264">
        <f t="shared" ref="AG104:AG105" si="49">AF104+1</f>
        <v>2050</v>
      </c>
      <c r="AH104" s="264">
        <f t="shared" ref="AH104:AH105" si="50">AG104+1</f>
        <v>2051</v>
      </c>
      <c r="AI104" s="264">
        <f t="shared" ref="AI104:AI105" si="51">AH104+1</f>
        <v>2052</v>
      </c>
      <c r="AJ104" s="264">
        <f t="shared" ref="AJ104:AJ105" si="52">AI104+1</f>
        <v>2053</v>
      </c>
      <c r="AK104" s="264">
        <f t="shared" ref="AK104:AK105" si="53">AJ104+1</f>
        <v>2054</v>
      </c>
      <c r="AL104" s="264">
        <f t="shared" ref="AL104:AL105" si="54">AK104+1</f>
        <v>2055</v>
      </c>
      <c r="AM104" s="264">
        <f t="shared" ref="AM104:AM105" si="55">AL104+1</f>
        <v>2056</v>
      </c>
      <c r="AN104" s="264">
        <f t="shared" ref="AN104:AN105" si="56">AM104+1</f>
        <v>2057</v>
      </c>
      <c r="AO104" s="264">
        <f t="shared" ref="AO104:AO105" si="57">AN104+1</f>
        <v>2058</v>
      </c>
      <c r="AP104" s="264">
        <f t="shared" ref="AP104:AP105" si="58">AO104+1</f>
        <v>2059</v>
      </c>
      <c r="AQ104" s="264">
        <f t="shared" ref="AQ104:AQ105" si="59">AP104+1</f>
        <v>2060</v>
      </c>
    </row>
    <row r="105" s="245" customFormat="1" hidden="1">
      <c r="A105" s="263">
        <v>0</v>
      </c>
      <c r="B105" s="265">
        <v>1</v>
      </c>
      <c r="C105" s="265">
        <f t="shared" si="29"/>
        <v>2</v>
      </c>
      <c r="D105" s="265">
        <f t="shared" si="30"/>
        <v>3</v>
      </c>
      <c r="E105" s="265">
        <v>0</v>
      </c>
      <c r="F105" s="265">
        <v>0</v>
      </c>
      <c r="G105" s="266">
        <v>1</v>
      </c>
      <c r="H105" s="265">
        <f t="shared" si="30"/>
        <v>2</v>
      </c>
      <c r="I105" s="265">
        <f t="shared" si="30"/>
        <v>3</v>
      </c>
      <c r="J105" s="265">
        <f t="shared" si="30"/>
        <v>4</v>
      </c>
      <c r="K105" s="265">
        <f t="shared" si="30"/>
        <v>5</v>
      </c>
      <c r="L105" s="265">
        <f t="shared" si="30"/>
        <v>6</v>
      </c>
      <c r="M105" s="265">
        <f t="shared" si="30"/>
        <v>7</v>
      </c>
      <c r="N105" s="265">
        <f t="shared" si="30"/>
        <v>8</v>
      </c>
      <c r="O105" s="265">
        <f t="shared" si="31"/>
        <v>9</v>
      </c>
      <c r="P105" s="265">
        <f t="shared" si="32"/>
        <v>10</v>
      </c>
      <c r="Q105" s="265">
        <f t="shared" si="33"/>
        <v>11</v>
      </c>
      <c r="R105" s="265">
        <f t="shared" si="34"/>
        <v>12</v>
      </c>
      <c r="S105" s="265">
        <f t="shared" si="35"/>
        <v>13</v>
      </c>
      <c r="T105" s="265">
        <f t="shared" si="36"/>
        <v>14</v>
      </c>
      <c r="U105" s="265">
        <f t="shared" si="37"/>
        <v>15</v>
      </c>
      <c r="V105" s="265">
        <f t="shared" si="38"/>
        <v>16</v>
      </c>
      <c r="W105" s="265">
        <f t="shared" si="39"/>
        <v>17</v>
      </c>
      <c r="X105" s="265">
        <f t="shared" si="40"/>
        <v>18</v>
      </c>
      <c r="Y105" s="265">
        <f t="shared" si="41"/>
        <v>19</v>
      </c>
      <c r="Z105" s="265">
        <f t="shared" si="42"/>
        <v>20</v>
      </c>
      <c r="AA105" s="265">
        <f t="shared" si="43"/>
        <v>21</v>
      </c>
      <c r="AB105" s="265">
        <f t="shared" si="44"/>
        <v>22</v>
      </c>
      <c r="AC105" s="265">
        <f t="shared" si="45"/>
        <v>23</v>
      </c>
      <c r="AD105" s="265">
        <f t="shared" si="46"/>
        <v>24</v>
      </c>
      <c r="AE105" s="265">
        <f t="shared" si="47"/>
        <v>25</v>
      </c>
      <c r="AF105" s="265">
        <f t="shared" si="48"/>
        <v>26</v>
      </c>
      <c r="AG105" s="265">
        <f t="shared" si="49"/>
        <v>27</v>
      </c>
      <c r="AH105" s="265">
        <f t="shared" si="50"/>
        <v>28</v>
      </c>
      <c r="AI105" s="265">
        <f t="shared" si="51"/>
        <v>29</v>
      </c>
      <c r="AJ105" s="265">
        <f t="shared" si="52"/>
        <v>30</v>
      </c>
      <c r="AK105" s="265">
        <f t="shared" si="53"/>
        <v>31</v>
      </c>
      <c r="AL105" s="265">
        <f t="shared" si="54"/>
        <v>32</v>
      </c>
      <c r="AM105" s="265">
        <f t="shared" si="55"/>
        <v>33</v>
      </c>
      <c r="AN105" s="265">
        <f t="shared" si="56"/>
        <v>34</v>
      </c>
      <c r="AO105" s="265">
        <f t="shared" si="57"/>
        <v>35</v>
      </c>
      <c r="AP105" s="265">
        <f t="shared" si="58"/>
        <v>36</v>
      </c>
      <c r="AQ105" s="265">
        <f t="shared" si="59"/>
        <v>37</v>
      </c>
    </row>
    <row r="106" s="245" customFormat="1" hidden="1">
      <c r="A106" s="263"/>
      <c r="B106" s="267">
        <f>AVERAGE(A105:B105)</f>
        <v>0.5</v>
      </c>
      <c r="C106" s="267">
        <f>AVERAGE(B105:C105)</f>
        <v>1.5</v>
      </c>
      <c r="D106" s="267">
        <f>AVERAGE(C105:D105)</f>
        <v>2.5</v>
      </c>
      <c r="E106" s="267">
        <f>AVERAGE(D105:E105)</f>
        <v>1.5</v>
      </c>
      <c r="F106" s="267">
        <f t="shared" ref="F106:N106" si="60">AVERAGE(E105:F105)</f>
        <v>0</v>
      </c>
      <c r="G106" s="268">
        <f t="shared" si="60"/>
        <v>0.5</v>
      </c>
      <c r="H106" s="267">
        <f t="shared" si="60"/>
        <v>1.5</v>
      </c>
      <c r="I106" s="267">
        <f t="shared" si="60"/>
        <v>2.5</v>
      </c>
      <c r="J106" s="267">
        <f t="shared" si="60"/>
        <v>3.5</v>
      </c>
      <c r="K106" s="267">
        <f t="shared" si="60"/>
        <v>4.5</v>
      </c>
      <c r="L106" s="267">
        <f t="shared" si="60"/>
        <v>5.5</v>
      </c>
      <c r="M106" s="267">
        <f t="shared" si="60"/>
        <v>6.5</v>
      </c>
      <c r="N106" s="267">
        <f t="shared" si="60"/>
        <v>7.5</v>
      </c>
      <c r="O106" s="267">
        <f>AVERAGE(N105:O105)</f>
        <v>8.5</v>
      </c>
      <c r="P106" s="267">
        <f>AVERAGE(O105:P105)</f>
        <v>9.5</v>
      </c>
      <c r="Q106" s="267">
        <f>AVERAGE(P105:Q105)</f>
        <v>10.5</v>
      </c>
      <c r="R106" s="267">
        <f>AVERAGE(Q105:R105)</f>
        <v>11.5</v>
      </c>
      <c r="S106" s="267">
        <f>AVERAGE(R105:S105)</f>
        <v>12.5</v>
      </c>
      <c r="T106" s="267">
        <f>AVERAGE(S105:T105)</f>
        <v>13.5</v>
      </c>
      <c r="U106" s="267">
        <f>AVERAGE(T105:U105)</f>
        <v>14.5</v>
      </c>
      <c r="V106" s="267">
        <f>AVERAGE(U105:V105)</f>
        <v>15.5</v>
      </c>
      <c r="W106" s="267">
        <f>AVERAGE(V105:W105)</f>
        <v>16.5</v>
      </c>
      <c r="X106" s="267">
        <f>AVERAGE(W105:X105)</f>
        <v>17.5</v>
      </c>
      <c r="Y106" s="267">
        <f>AVERAGE(X105:Y105)</f>
        <v>18.5</v>
      </c>
      <c r="Z106" s="267">
        <f>AVERAGE(Y105:Z105)</f>
        <v>19.5</v>
      </c>
      <c r="AA106" s="267">
        <f>AVERAGE(Z105:AA105)</f>
        <v>20.5</v>
      </c>
      <c r="AB106" s="267">
        <f>AVERAGE(AA105:AB105)</f>
        <v>21.5</v>
      </c>
      <c r="AC106" s="267">
        <f>AVERAGE(AB105:AC105)</f>
        <v>22.5</v>
      </c>
      <c r="AD106" s="267">
        <f>AVERAGE(AC105:AD105)</f>
        <v>23.5</v>
      </c>
      <c r="AE106" s="267">
        <f>AVERAGE(AD105:AE105)</f>
        <v>24.5</v>
      </c>
      <c r="AF106" s="267">
        <f>AVERAGE(AE105:AF105)</f>
        <v>25.5</v>
      </c>
      <c r="AG106" s="267">
        <f>AVERAGE(AF105:AG105)</f>
        <v>26.5</v>
      </c>
      <c r="AH106" s="267">
        <f>AVERAGE(AG105:AH105)</f>
        <v>27.5</v>
      </c>
      <c r="AI106" s="267">
        <f>AVERAGE(AH105:AI105)</f>
        <v>28.5</v>
      </c>
      <c r="AJ106" s="267">
        <f>AVERAGE(AI105:AJ105)</f>
        <v>29.5</v>
      </c>
      <c r="AK106" s="267">
        <f>AVERAGE(AJ105:AK105)</f>
        <v>30.5</v>
      </c>
      <c r="AL106" s="267">
        <f>AVERAGE(AK105:AL105)</f>
        <v>31.5</v>
      </c>
      <c r="AM106" s="267">
        <f>AVERAGE(AL105:AM105)</f>
        <v>32.5</v>
      </c>
      <c r="AN106" s="267">
        <f>AVERAGE(AM105:AN105)</f>
        <v>33.5</v>
      </c>
      <c r="AO106" s="267">
        <f>AVERAGE(AN105:AO105)</f>
        <v>34.5</v>
      </c>
      <c r="AP106" s="267">
        <f>AVERAGE(AO105:AP105)</f>
        <v>35.5</v>
      </c>
      <c r="AQ106" s="267">
        <f>AVERAGE(AP105:AQ105)</f>
        <v>36.5</v>
      </c>
    </row>
    <row r="107" s="245" customFormat="1" hidden="1">
      <c r="A107" s="245"/>
      <c r="B107" s="245"/>
      <c r="C107" s="245"/>
      <c r="D107" s="245"/>
      <c r="E107" s="245"/>
      <c r="F107" s="245"/>
      <c r="G107" s="245"/>
      <c r="H107" s="245"/>
    </row>
    <row r="108" s="245" customFormat="1" hidden="1">
      <c r="A108" s="245"/>
      <c r="B108" s="245"/>
      <c r="C108" s="245"/>
      <c r="D108" s="245"/>
      <c r="E108" s="245"/>
      <c r="F108" s="245"/>
      <c r="G108" s="245"/>
      <c r="H108" s="245"/>
    </row>
    <row r="109" s="245" customFormat="1" hidden="1">
      <c r="A109" s="245"/>
      <c r="B109" s="245"/>
      <c r="C109" s="245"/>
      <c r="D109" s="245"/>
      <c r="E109" s="245"/>
      <c r="F109" s="245"/>
      <c r="G109" s="245"/>
      <c r="H109" s="245"/>
    </row>
    <row r="110" s="245" customFormat="1" hidden="1">
      <c r="A110" s="245"/>
      <c r="B110" s="245"/>
      <c r="C110" s="245"/>
      <c r="D110" s="245"/>
      <c r="E110" s="245"/>
      <c r="F110" s="245"/>
      <c r="G110" s="245"/>
      <c r="H110" s="245"/>
    </row>
    <row r="111" s="245" customFormat="1" ht="16.5">
      <c r="A111" s="245"/>
      <c r="B111" s="269"/>
      <c r="C111" s="269"/>
      <c r="D111" s="269"/>
      <c r="E111" s="269"/>
      <c r="F111" s="269"/>
      <c r="G111" s="245"/>
      <c r="H111" s="245"/>
    </row>
    <row r="112" s="245" customFormat="1">
      <c r="A112" s="245"/>
      <c r="B112" s="245"/>
      <c r="C112" s="245"/>
      <c r="D112" s="245"/>
      <c r="E112" s="245"/>
      <c r="F112" s="245"/>
      <c r="G112" s="245"/>
      <c r="H112" s="245"/>
    </row>
    <row r="113" s="245" customFormat="1">
      <c r="A113" s="245"/>
      <c r="B113" s="245"/>
      <c r="C113" s="245"/>
      <c r="D113" s="245"/>
      <c r="E113" s="245"/>
      <c r="F113" s="245"/>
      <c r="G113" s="245"/>
      <c r="H113" s="245"/>
    </row>
    <row r="114" s="245" customFormat="1">
      <c r="A114" s="245"/>
      <c r="B114" s="245"/>
      <c r="C114" s="245"/>
      <c r="D114" s="245"/>
      <c r="E114" s="245"/>
      <c r="F114" s="245"/>
      <c r="G114" s="245"/>
      <c r="H114" s="245"/>
    </row>
    <row r="115" s="245" customFormat="1">
      <c r="A115" s="245"/>
      <c r="B115" s="245"/>
      <c r="C115" s="245"/>
      <c r="D115" s="245"/>
      <c r="E115" s="245"/>
      <c r="F115" s="245"/>
      <c r="G115" s="245"/>
      <c r="H115" s="245"/>
    </row>
    <row r="116" s="245" customFormat="1">
      <c r="A116" s="245"/>
      <c r="B116" s="245"/>
      <c r="C116" s="245"/>
      <c r="D116" s="245"/>
      <c r="E116" s="245"/>
      <c r="F116" s="245"/>
      <c r="G116" s="245"/>
      <c r="H116" s="245"/>
    </row>
    <row r="117" ht="15">
      <c r="A117" s="270"/>
      <c r="B117" s="192"/>
      <c r="C117" s="192"/>
      <c r="D117" s="192"/>
      <c r="E117" s="192"/>
      <c r="F117" s="271"/>
      <c r="G117" s="271"/>
      <c r="H117" s="271"/>
      <c r="I117" s="271"/>
      <c r="J117" s="271"/>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116"/>
      <c r="AR117" s="116"/>
      <c r="AS117" s="116"/>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ht="15">
      <c r="A118" s="270"/>
      <c r="B118" s="192"/>
      <c r="C118" s="192"/>
      <c r="D118" s="192"/>
      <c r="E118" s="192"/>
      <c r="F118" s="271"/>
      <c r="G118" s="271"/>
      <c r="H118" s="271"/>
      <c r="I118" s="271"/>
      <c r="J118" s="271"/>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116"/>
      <c r="AR118" s="116"/>
      <c r="AS118" s="116"/>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ht="12.75">
      <c r="A119" s="270"/>
      <c r="B119" s="272"/>
      <c r="C119" s="272"/>
      <c r="D119" s="272"/>
      <c r="E119" s="272"/>
      <c r="F119" s="271"/>
      <c r="G119" s="271"/>
      <c r="H119" s="271"/>
      <c r="I119" s="271"/>
      <c r="J119" s="271"/>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116"/>
      <c r="AR119" s="116"/>
      <c r="AS119" s="116"/>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ht="12.75">
      <c r="A120" s="270"/>
      <c r="B120" s="272"/>
      <c r="C120" s="272"/>
      <c r="D120" s="272"/>
      <c r="E120" s="272"/>
      <c r="F120" s="271"/>
      <c r="G120" s="271"/>
      <c r="H120" s="271"/>
      <c r="I120" s="271"/>
      <c r="J120" s="271"/>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116"/>
      <c r="AR120" s="116"/>
      <c r="AS120" s="116"/>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ht="12.75">
      <c r="A121" s="270"/>
      <c r="B121" s="271"/>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116"/>
      <c r="AR121" s="116"/>
      <c r="AS121" s="116"/>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ht="12.75">
      <c r="A122" s="270"/>
      <c r="B122" s="271"/>
      <c r="C122" s="271"/>
      <c r="D122" s="271"/>
      <c r="E122" s="271"/>
      <c r="F122" s="271"/>
      <c r="G122" s="271"/>
      <c r="H122" s="271"/>
      <c r="I122" s="271"/>
      <c r="J122" s="271"/>
      <c r="K122" s="271"/>
      <c r="L122" s="271"/>
      <c r="M122" s="271"/>
      <c r="N122" s="271"/>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116"/>
      <c r="AR122" s="116"/>
      <c r="AS122" s="116"/>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c r="BQ122" s="271"/>
      <c r="BR122" s="271"/>
      <c r="BS122" s="271"/>
    </row>
    <row r="123" ht="12.75">
      <c r="A123" s="270"/>
      <c r="B123" s="271"/>
      <c r="C123" s="271"/>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116"/>
      <c r="AR123" s="116"/>
      <c r="AS123" s="116"/>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c r="BQ123" s="271"/>
      <c r="BR123" s="271"/>
      <c r="BS123" s="271"/>
    </row>
    <row r="124" ht="12.75">
      <c r="A124" s="270"/>
      <c r="B124" s="271"/>
      <c r="C124" s="271"/>
      <c r="D124" s="271"/>
      <c r="E124" s="271"/>
      <c r="F124" s="271"/>
      <c r="G124" s="271"/>
      <c r="H124" s="271"/>
      <c r="I124" s="271"/>
      <c r="J124" s="271"/>
      <c r="K124" s="271"/>
      <c r="L124" s="271"/>
      <c r="M124" s="271"/>
      <c r="N124" s="271"/>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116"/>
      <c r="AR124" s="116"/>
      <c r="AS124" s="116"/>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c r="BQ124" s="271"/>
      <c r="BR124" s="271"/>
      <c r="BS124" s="271"/>
    </row>
    <row r="125" ht="12.75">
      <c r="A125" s="270"/>
      <c r="B125" s="271"/>
      <c r="C125" s="271"/>
      <c r="D125" s="271"/>
      <c r="E125" s="271"/>
      <c r="F125" s="271"/>
      <c r="G125" s="271"/>
      <c r="H125" s="271"/>
      <c r="I125" s="271"/>
      <c r="J125" s="271"/>
      <c r="K125" s="271"/>
      <c r="L125" s="271"/>
      <c r="M125" s="271"/>
      <c r="N125" s="271"/>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116"/>
      <c r="AR125" s="116"/>
      <c r="AS125" s="116"/>
      <c r="AT125" s="271"/>
      <c r="AU125" s="271"/>
      <c r="AV125" s="271"/>
      <c r="AW125" s="271"/>
      <c r="AX125" s="271"/>
      <c r="AY125" s="271"/>
      <c r="AZ125" s="271"/>
      <c r="BA125" s="271"/>
      <c r="BB125" s="271"/>
      <c r="BC125" s="271"/>
      <c r="BD125" s="271"/>
      <c r="BE125" s="271"/>
      <c r="BF125" s="271"/>
      <c r="BG125" s="271"/>
      <c r="BH125" s="271"/>
      <c r="BI125" s="271"/>
      <c r="BJ125" s="271"/>
      <c r="BK125" s="271"/>
      <c r="BL125" s="271"/>
      <c r="BM125" s="271"/>
      <c r="BN125" s="271"/>
      <c r="BO125" s="271"/>
      <c r="BP125" s="271"/>
      <c r="BQ125" s="271"/>
      <c r="BR125" s="271"/>
      <c r="BS125" s="271"/>
    </row>
    <row r="126" ht="12.75">
      <c r="A126" s="270"/>
      <c r="B126" s="271"/>
      <c r="C126" s="271"/>
      <c r="D126" s="271"/>
      <c r="E126" s="271"/>
      <c r="F126" s="271"/>
      <c r="G126" s="271"/>
      <c r="H126" s="271"/>
      <c r="I126" s="271"/>
      <c r="J126" s="271"/>
      <c r="K126" s="271"/>
      <c r="L126" s="271"/>
      <c r="M126" s="271"/>
      <c r="N126" s="271"/>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116"/>
      <c r="AR126" s="116"/>
      <c r="AS126" s="116"/>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c r="BQ126" s="271"/>
      <c r="BR126" s="271"/>
      <c r="BS126" s="271"/>
    </row>
    <row r="127" ht="12.75">
      <c r="A127" s="270"/>
      <c r="B127" s="271"/>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116"/>
      <c r="AR127" s="116"/>
      <c r="AS127" s="116"/>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c r="BQ127" s="271"/>
      <c r="BR127" s="271"/>
      <c r="BS127" s="271"/>
    </row>
    <row r="128" ht="12.75">
      <c r="A128" s="270"/>
      <c r="B128" s="271"/>
      <c r="C128" s="271"/>
      <c r="D128" s="271"/>
      <c r="E128" s="271"/>
      <c r="F128" s="271"/>
      <c r="G128" s="271"/>
      <c r="H128" s="271"/>
      <c r="I128" s="271"/>
      <c r="J128" s="271"/>
      <c r="K128" s="271"/>
      <c r="L128" s="271"/>
      <c r="M128" s="271"/>
      <c r="N128" s="271"/>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116"/>
      <c r="AR128" s="116"/>
      <c r="AS128" s="116"/>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c r="BQ128" s="271"/>
      <c r="BR128" s="271"/>
      <c r="BS128" s="271"/>
    </row>
    <row r="129" ht="12.75">
      <c r="A129" s="270"/>
      <c r="B129" s="271"/>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116"/>
      <c r="AR129" s="116"/>
      <c r="AS129" s="116"/>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c r="BQ129" s="271"/>
      <c r="BR129" s="271"/>
      <c r="BS129" s="271"/>
    </row>
    <row r="130" ht="12.75">
      <c r="A130" s="270"/>
      <c r="B130" s="271"/>
      <c r="C130" s="271"/>
      <c r="D130" s="271"/>
      <c r="E130" s="271"/>
      <c r="F130" s="271"/>
      <c r="G130" s="271"/>
      <c r="H130" s="271"/>
      <c r="I130" s="271"/>
      <c r="J130" s="271"/>
      <c r="K130" s="271"/>
      <c r="L130" s="271"/>
      <c r="M130" s="271"/>
      <c r="N130" s="271"/>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116"/>
      <c r="AR130" s="116"/>
      <c r="AS130" s="116"/>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c r="BQ130" s="271"/>
      <c r="BR130" s="271"/>
      <c r="BS130" s="271"/>
    </row>
    <row r="131" ht="12.75">
      <c r="A131" s="270"/>
      <c r="B131" s="271"/>
      <c r="C131" s="271"/>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116"/>
      <c r="AR131" s="116"/>
      <c r="AS131" s="116"/>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c r="BQ131" s="271"/>
      <c r="BR131" s="271"/>
      <c r="BS131" s="271"/>
    </row>
    <row r="132" ht="12.75">
      <c r="A132" s="270"/>
      <c r="B132" s="271"/>
      <c r="C132" s="271"/>
      <c r="D132" s="271"/>
      <c r="E132" s="271"/>
      <c r="F132" s="271"/>
      <c r="G132" s="271"/>
      <c r="H132" s="271"/>
      <c r="I132" s="271"/>
      <c r="J132" s="271"/>
      <c r="K132" s="271"/>
      <c r="L132" s="271"/>
      <c r="M132" s="271"/>
      <c r="N132" s="271"/>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116"/>
      <c r="AR132" s="116"/>
      <c r="AS132" s="116"/>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c r="BQ132" s="271"/>
      <c r="BR132" s="271"/>
      <c r="BS132" s="271"/>
    </row>
    <row r="133" ht="12.75">
      <c r="A133" s="270"/>
      <c r="B133" s="271"/>
      <c r="C133" s="271"/>
      <c r="D133" s="271"/>
      <c r="E133" s="271"/>
      <c r="F133" s="271"/>
      <c r="G133" s="271"/>
      <c r="H133" s="271"/>
      <c r="I133" s="271"/>
      <c r="J133" s="271"/>
      <c r="K133" s="271"/>
      <c r="L133" s="271"/>
      <c r="M133" s="271"/>
      <c r="N133" s="271"/>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116"/>
      <c r="AR133" s="116"/>
      <c r="AS133" s="116"/>
      <c r="AT133" s="271"/>
      <c r="AU133" s="271"/>
      <c r="AV133" s="271"/>
      <c r="AW133" s="271"/>
      <c r="AX133" s="271"/>
      <c r="AY133" s="271"/>
      <c r="AZ133" s="271"/>
      <c r="BA133" s="271"/>
      <c r="BB133" s="271"/>
      <c r="BC133" s="271"/>
      <c r="BD133" s="271"/>
      <c r="BE133" s="271"/>
      <c r="BF133" s="271"/>
      <c r="BG133" s="271"/>
      <c r="BH133" s="271"/>
      <c r="BI133" s="271"/>
      <c r="BJ133" s="271"/>
      <c r="BK133" s="271"/>
      <c r="BL133" s="271"/>
      <c r="BM133" s="271"/>
      <c r="BN133" s="271"/>
      <c r="BO133" s="271"/>
      <c r="BP133" s="271"/>
      <c r="BQ133" s="271"/>
      <c r="BR133" s="271"/>
      <c r="BS133" s="271"/>
    </row>
    <row r="134" ht="12.75">
      <c r="A134" s="270"/>
      <c r="B134" s="271"/>
      <c r="C134" s="271"/>
      <c r="D134" s="271"/>
      <c r="E134" s="271"/>
      <c r="F134" s="271"/>
      <c r="G134" s="271"/>
      <c r="H134" s="271"/>
      <c r="I134" s="271"/>
      <c r="J134" s="271"/>
      <c r="K134" s="271"/>
      <c r="L134" s="271"/>
      <c r="M134" s="271"/>
      <c r="N134" s="271"/>
      <c r="O134" s="271"/>
      <c r="P134" s="271"/>
      <c r="Q134" s="271"/>
      <c r="R134" s="271"/>
      <c r="S134" s="271"/>
      <c r="T134" s="271"/>
      <c r="U134" s="271"/>
      <c r="V134" s="271"/>
      <c r="W134" s="271"/>
      <c r="X134" s="271"/>
      <c r="Y134" s="271"/>
      <c r="Z134" s="271"/>
      <c r="AA134" s="271"/>
      <c r="AB134" s="271"/>
      <c r="AC134" s="271"/>
      <c r="AD134" s="271"/>
      <c r="AE134" s="271"/>
      <c r="AF134" s="271"/>
      <c r="AG134" s="271"/>
      <c r="AH134" s="271"/>
      <c r="AI134" s="271"/>
      <c r="AJ134" s="271"/>
      <c r="AK134" s="271"/>
      <c r="AL134" s="271"/>
      <c r="AM134" s="271"/>
      <c r="AN134" s="271"/>
      <c r="AO134" s="271"/>
      <c r="AP134" s="271"/>
      <c r="AQ134" s="116"/>
      <c r="AR134" s="116"/>
      <c r="AS134" s="116"/>
      <c r="AT134" s="271"/>
      <c r="AU134" s="271"/>
      <c r="AV134" s="271"/>
      <c r="AW134" s="271"/>
      <c r="AX134" s="271"/>
      <c r="AY134" s="271"/>
      <c r="AZ134" s="271"/>
      <c r="BA134" s="271"/>
      <c r="BB134" s="271"/>
      <c r="BC134" s="271"/>
      <c r="BD134" s="271"/>
      <c r="BE134" s="271"/>
      <c r="BF134" s="271"/>
      <c r="BG134" s="271"/>
      <c r="BH134" s="271"/>
      <c r="BI134" s="271"/>
      <c r="BJ134" s="271"/>
      <c r="BK134" s="271"/>
      <c r="BL134" s="271"/>
      <c r="BM134" s="271"/>
      <c r="BN134" s="271"/>
      <c r="BO134" s="271"/>
      <c r="BP134" s="271"/>
      <c r="BQ134" s="271"/>
      <c r="BR134" s="271"/>
      <c r="BS134" s="271"/>
    </row>
    <row r="135" ht="12.75">
      <c r="A135" s="270"/>
      <c r="B135" s="271"/>
      <c r="C135" s="271"/>
      <c r="D135" s="271"/>
      <c r="E135" s="271"/>
      <c r="F135" s="271"/>
      <c r="G135" s="271"/>
      <c r="H135" s="271"/>
      <c r="I135" s="271"/>
      <c r="J135" s="271"/>
      <c r="K135" s="271"/>
      <c r="L135" s="271"/>
      <c r="M135" s="271"/>
      <c r="N135" s="271"/>
      <c r="O135" s="271"/>
      <c r="P135" s="271"/>
      <c r="Q135" s="271"/>
      <c r="R135" s="271"/>
      <c r="S135" s="271"/>
      <c r="T135" s="271"/>
      <c r="U135" s="271"/>
      <c r="V135" s="271"/>
      <c r="W135" s="271"/>
      <c r="X135" s="271"/>
      <c r="Y135" s="271"/>
      <c r="Z135" s="271"/>
      <c r="AA135" s="271"/>
      <c r="AB135" s="271"/>
      <c r="AC135" s="271"/>
      <c r="AD135" s="271"/>
      <c r="AE135" s="271"/>
      <c r="AF135" s="271"/>
      <c r="AG135" s="271"/>
      <c r="AH135" s="271"/>
      <c r="AI135" s="271"/>
      <c r="AJ135" s="271"/>
      <c r="AK135" s="271"/>
      <c r="AL135" s="271"/>
      <c r="AM135" s="271"/>
      <c r="AN135" s="271"/>
      <c r="AO135" s="271"/>
      <c r="AP135" s="271"/>
      <c r="AQ135" s="116"/>
      <c r="AR135" s="116"/>
      <c r="AS135" s="116"/>
      <c r="AT135" s="271"/>
      <c r="AU135" s="271"/>
      <c r="AV135" s="271"/>
      <c r="AW135" s="271"/>
      <c r="AX135" s="271"/>
      <c r="AY135" s="271"/>
      <c r="AZ135" s="271"/>
      <c r="BA135" s="271"/>
      <c r="BB135" s="271"/>
      <c r="BC135" s="271"/>
      <c r="BD135" s="271"/>
      <c r="BE135" s="271"/>
      <c r="BF135" s="271"/>
      <c r="BG135" s="271"/>
      <c r="BH135" s="271"/>
      <c r="BI135" s="271"/>
      <c r="BJ135" s="271"/>
      <c r="BK135" s="271"/>
      <c r="BL135" s="271"/>
      <c r="BM135" s="271"/>
      <c r="BN135" s="271"/>
      <c r="BO135" s="271"/>
      <c r="BP135" s="271"/>
      <c r="BQ135" s="271"/>
      <c r="BR135" s="271"/>
      <c r="BS135" s="271"/>
    </row>
    <row r="136" ht="12.75">
      <c r="A136" s="270"/>
      <c r="B136" s="271"/>
      <c r="C136" s="271"/>
      <c r="D136" s="271"/>
      <c r="E136" s="271"/>
      <c r="F136" s="271"/>
      <c r="G136" s="271"/>
      <c r="H136" s="271"/>
      <c r="I136" s="271"/>
      <c r="J136" s="271"/>
      <c r="K136" s="271"/>
      <c r="L136" s="271"/>
      <c r="M136" s="271"/>
      <c r="N136" s="271"/>
      <c r="O136" s="271"/>
      <c r="P136" s="271"/>
      <c r="Q136" s="271"/>
      <c r="R136" s="271"/>
      <c r="S136" s="271"/>
      <c r="T136" s="271"/>
      <c r="U136" s="271"/>
      <c r="V136" s="271"/>
      <c r="W136" s="271"/>
      <c r="X136" s="271"/>
      <c r="Y136" s="271"/>
      <c r="Z136" s="271"/>
      <c r="AA136" s="271"/>
      <c r="AB136" s="271"/>
      <c r="AC136" s="271"/>
      <c r="AD136" s="271"/>
      <c r="AE136" s="271"/>
      <c r="AF136" s="271"/>
      <c r="AG136" s="271"/>
      <c r="AH136" s="271"/>
      <c r="AI136" s="271"/>
      <c r="AJ136" s="271"/>
      <c r="AK136" s="271"/>
      <c r="AL136" s="271"/>
      <c r="AM136" s="271"/>
      <c r="AN136" s="271"/>
      <c r="AO136" s="271"/>
      <c r="AP136" s="271"/>
      <c r="AQ136" s="116"/>
      <c r="AR136" s="116"/>
      <c r="AS136" s="116"/>
      <c r="AT136" s="271"/>
      <c r="AU136" s="271"/>
      <c r="AV136" s="271"/>
      <c r="AW136" s="271"/>
      <c r="AX136" s="271"/>
      <c r="AY136" s="271"/>
      <c r="AZ136" s="271"/>
      <c r="BA136" s="271"/>
      <c r="BB136" s="271"/>
      <c r="BC136" s="271"/>
      <c r="BD136" s="271"/>
      <c r="BE136" s="271"/>
      <c r="BF136" s="271"/>
      <c r="BG136" s="271"/>
      <c r="BH136" s="271"/>
      <c r="BI136" s="271"/>
      <c r="BJ136" s="271"/>
      <c r="BK136" s="271"/>
      <c r="BL136" s="271"/>
      <c r="BM136" s="271"/>
      <c r="BN136" s="271"/>
      <c r="BO136" s="271"/>
      <c r="BP136" s="271"/>
      <c r="BQ136" s="271"/>
      <c r="BR136" s="271"/>
      <c r="BS136" s="271"/>
    </row>
    <row r="137" ht="12.75">
      <c r="A137" s="270"/>
      <c r="B137" s="271"/>
      <c r="C137" s="271"/>
      <c r="D137" s="271"/>
      <c r="E137" s="271"/>
      <c r="F137" s="271"/>
      <c r="G137" s="271"/>
      <c r="H137" s="271"/>
      <c r="I137" s="271"/>
      <c r="J137" s="271"/>
      <c r="K137" s="271"/>
      <c r="L137" s="271"/>
      <c r="M137" s="271"/>
      <c r="N137" s="271"/>
      <c r="O137" s="271"/>
      <c r="P137" s="271"/>
      <c r="Q137" s="271"/>
      <c r="R137" s="271"/>
      <c r="S137" s="271"/>
      <c r="T137" s="271"/>
      <c r="U137" s="271"/>
      <c r="V137" s="271"/>
      <c r="W137" s="271"/>
      <c r="X137" s="271"/>
      <c r="Y137" s="271"/>
      <c r="Z137" s="271"/>
      <c r="AA137" s="271"/>
      <c r="AB137" s="271"/>
      <c r="AC137" s="271"/>
      <c r="AD137" s="271"/>
      <c r="AE137" s="271"/>
      <c r="AF137" s="271"/>
      <c r="AG137" s="271"/>
      <c r="AH137" s="271"/>
      <c r="AI137" s="271"/>
      <c r="AJ137" s="271"/>
      <c r="AK137" s="271"/>
      <c r="AL137" s="271"/>
      <c r="AM137" s="271"/>
      <c r="AN137" s="271"/>
      <c r="AO137" s="271"/>
      <c r="AP137" s="271"/>
      <c r="AQ137" s="116"/>
      <c r="AR137" s="116"/>
      <c r="AS137" s="116"/>
      <c r="AT137" s="271"/>
      <c r="AU137" s="271"/>
      <c r="AV137" s="271"/>
      <c r="AW137" s="271"/>
      <c r="AX137" s="271"/>
      <c r="AY137" s="271"/>
      <c r="AZ137" s="271"/>
      <c r="BA137" s="271"/>
      <c r="BB137" s="271"/>
      <c r="BC137" s="271"/>
      <c r="BD137" s="271"/>
      <c r="BE137" s="271"/>
      <c r="BF137" s="271"/>
      <c r="BG137" s="271"/>
      <c r="BH137" s="271"/>
      <c r="BI137" s="271"/>
      <c r="BJ137" s="271"/>
      <c r="BK137" s="271"/>
      <c r="BL137" s="271"/>
      <c r="BM137" s="271"/>
      <c r="BN137" s="271"/>
      <c r="BO137" s="271"/>
      <c r="BP137" s="271"/>
      <c r="BQ137" s="271"/>
      <c r="BR137" s="271"/>
      <c r="BS137" s="271"/>
    </row>
    <row r="138" ht="12.75">
      <c r="A138" s="270"/>
      <c r="B138" s="271"/>
      <c r="C138" s="271"/>
      <c r="D138" s="271"/>
      <c r="E138" s="271"/>
      <c r="F138" s="271"/>
      <c r="G138" s="271"/>
      <c r="H138" s="271"/>
      <c r="I138" s="271"/>
      <c r="J138" s="271"/>
      <c r="K138" s="271"/>
      <c r="L138" s="271"/>
      <c r="M138" s="271"/>
      <c r="N138" s="271"/>
      <c r="O138" s="271"/>
      <c r="P138" s="271"/>
      <c r="Q138" s="271"/>
      <c r="R138" s="271"/>
      <c r="S138" s="271"/>
      <c r="T138" s="271"/>
      <c r="U138" s="271"/>
      <c r="V138" s="271"/>
      <c r="W138" s="271"/>
      <c r="X138" s="271"/>
      <c r="Y138" s="271"/>
      <c r="Z138" s="271"/>
      <c r="AA138" s="271"/>
      <c r="AB138" s="271"/>
      <c r="AC138" s="271"/>
      <c r="AD138" s="271"/>
      <c r="AE138" s="271"/>
      <c r="AF138" s="271"/>
      <c r="AG138" s="271"/>
      <c r="AH138" s="271"/>
      <c r="AI138" s="271"/>
      <c r="AJ138" s="271"/>
      <c r="AK138" s="271"/>
      <c r="AL138" s="271"/>
      <c r="AM138" s="271"/>
      <c r="AN138" s="271"/>
      <c r="AO138" s="271"/>
      <c r="AP138" s="271"/>
      <c r="AQ138" s="116"/>
      <c r="AR138" s="116"/>
      <c r="AS138" s="116"/>
      <c r="AT138" s="271"/>
      <c r="AU138" s="271"/>
      <c r="AV138" s="271"/>
      <c r="AW138" s="271"/>
      <c r="AX138" s="271"/>
      <c r="AY138" s="271"/>
      <c r="AZ138" s="271"/>
      <c r="BA138" s="271"/>
      <c r="BB138" s="271"/>
      <c r="BC138" s="271"/>
      <c r="BD138" s="271"/>
      <c r="BE138" s="271"/>
      <c r="BF138" s="271"/>
      <c r="BG138" s="271"/>
      <c r="BH138" s="271"/>
      <c r="BI138" s="271"/>
      <c r="BJ138" s="271"/>
      <c r="BK138" s="271"/>
      <c r="BL138" s="271"/>
      <c r="BM138" s="271"/>
      <c r="BN138" s="271"/>
      <c r="BO138" s="271"/>
      <c r="BP138" s="271"/>
      <c r="BQ138" s="271"/>
      <c r="BR138" s="271"/>
      <c r="BS138" s="271"/>
    </row>
    <row r="139" ht="12.75">
      <c r="A139" s="270"/>
      <c r="B139" s="271"/>
      <c r="C139" s="271"/>
      <c r="D139" s="271"/>
      <c r="E139" s="271"/>
      <c r="F139" s="271"/>
      <c r="G139" s="271"/>
      <c r="H139" s="271"/>
      <c r="I139" s="271"/>
      <c r="J139" s="271"/>
      <c r="K139" s="271"/>
      <c r="L139" s="271"/>
      <c r="M139" s="271"/>
      <c r="N139" s="271"/>
      <c r="O139" s="271"/>
      <c r="P139" s="271"/>
      <c r="Q139" s="271"/>
      <c r="R139" s="271"/>
      <c r="S139" s="271"/>
      <c r="T139" s="271"/>
      <c r="U139" s="271"/>
      <c r="V139" s="271"/>
      <c r="W139" s="271"/>
      <c r="X139" s="271"/>
      <c r="Y139" s="271"/>
      <c r="Z139" s="271"/>
      <c r="AA139" s="271"/>
      <c r="AB139" s="271"/>
      <c r="AC139" s="271"/>
      <c r="AD139" s="271"/>
      <c r="AE139" s="271"/>
      <c r="AF139" s="271"/>
      <c r="AG139" s="271"/>
      <c r="AH139" s="271"/>
      <c r="AI139" s="271"/>
      <c r="AJ139" s="271"/>
      <c r="AK139" s="271"/>
      <c r="AL139" s="271"/>
      <c r="AM139" s="271"/>
      <c r="AN139" s="271"/>
      <c r="AO139" s="271"/>
      <c r="AP139" s="271"/>
      <c r="AQ139" s="116"/>
      <c r="AR139" s="116"/>
      <c r="AS139" s="116"/>
      <c r="AT139" s="271"/>
      <c r="AU139" s="271"/>
      <c r="AV139" s="271"/>
      <c r="AW139" s="271"/>
      <c r="AX139" s="271"/>
      <c r="AY139" s="271"/>
      <c r="AZ139" s="271"/>
      <c r="BA139" s="271"/>
      <c r="BB139" s="271"/>
      <c r="BC139" s="271"/>
      <c r="BD139" s="271"/>
      <c r="BE139" s="271"/>
      <c r="BF139" s="271"/>
      <c r="BG139" s="271"/>
      <c r="BH139" s="271"/>
      <c r="BI139" s="271"/>
      <c r="BJ139" s="271"/>
      <c r="BK139" s="271"/>
      <c r="BL139" s="271"/>
      <c r="BM139" s="271"/>
      <c r="BN139" s="271"/>
      <c r="BO139" s="271"/>
      <c r="BP139" s="271"/>
      <c r="BQ139" s="271"/>
      <c r="BR139" s="271"/>
      <c r="BS139" s="271"/>
    </row>
    <row r="140" ht="12.75">
      <c r="A140" s="270"/>
      <c r="B140" s="271"/>
      <c r="C140" s="271"/>
      <c r="D140" s="271"/>
      <c r="E140" s="271"/>
      <c r="F140" s="271"/>
      <c r="G140" s="271"/>
      <c r="H140" s="271"/>
      <c r="I140" s="271"/>
      <c r="J140" s="271"/>
      <c r="K140" s="271"/>
      <c r="L140" s="271"/>
      <c r="M140" s="271"/>
      <c r="N140" s="271"/>
      <c r="O140" s="271"/>
      <c r="P140" s="271"/>
      <c r="Q140" s="271"/>
      <c r="R140" s="271"/>
      <c r="S140" s="271"/>
      <c r="T140" s="271"/>
      <c r="U140" s="271"/>
      <c r="V140" s="271"/>
      <c r="W140" s="271"/>
      <c r="X140" s="271"/>
      <c r="Y140" s="271"/>
      <c r="Z140" s="271"/>
      <c r="AA140" s="271"/>
      <c r="AB140" s="271"/>
      <c r="AC140" s="271"/>
      <c r="AD140" s="271"/>
      <c r="AE140" s="271"/>
      <c r="AF140" s="271"/>
      <c r="AG140" s="271"/>
      <c r="AH140" s="271"/>
      <c r="AI140" s="271"/>
      <c r="AJ140" s="271"/>
      <c r="AK140" s="271"/>
      <c r="AL140" s="271"/>
      <c r="AM140" s="271"/>
      <c r="AN140" s="271"/>
      <c r="AO140" s="271"/>
      <c r="AP140" s="271"/>
      <c r="AQ140" s="116"/>
      <c r="AR140" s="116"/>
      <c r="AS140" s="116"/>
      <c r="AT140" s="271"/>
      <c r="AU140" s="271"/>
      <c r="AV140" s="271"/>
      <c r="AW140" s="271"/>
      <c r="AX140" s="271"/>
      <c r="AY140" s="271"/>
      <c r="AZ140" s="271"/>
      <c r="BA140" s="271"/>
      <c r="BB140" s="271"/>
      <c r="BC140" s="271"/>
      <c r="BD140" s="271"/>
      <c r="BE140" s="271"/>
      <c r="BF140" s="271"/>
      <c r="BG140" s="271"/>
      <c r="BH140" s="271"/>
      <c r="BI140" s="271"/>
      <c r="BJ140" s="271"/>
      <c r="BK140" s="271"/>
      <c r="BL140" s="271"/>
      <c r="BM140" s="271"/>
      <c r="BN140" s="271"/>
      <c r="BO140" s="271"/>
      <c r="BP140" s="271"/>
      <c r="BQ140" s="271"/>
      <c r="BR140" s="271"/>
      <c r="BS140" s="271"/>
    </row>
    <row r="141" ht="12.75">
      <c r="A141" s="270"/>
      <c r="B141" s="271"/>
      <c r="C141" s="271"/>
      <c r="D141" s="271"/>
      <c r="E141" s="271"/>
      <c r="F141" s="271"/>
      <c r="G141" s="271"/>
      <c r="H141" s="271"/>
      <c r="I141" s="271"/>
      <c r="J141" s="271"/>
      <c r="K141" s="271"/>
      <c r="L141" s="271"/>
      <c r="M141" s="271"/>
      <c r="N141" s="271"/>
      <c r="O141" s="271"/>
      <c r="P141" s="271"/>
      <c r="Q141" s="271"/>
      <c r="R141" s="271"/>
      <c r="S141" s="271"/>
      <c r="T141" s="271"/>
      <c r="U141" s="271"/>
      <c r="V141" s="271"/>
      <c r="W141" s="271"/>
      <c r="X141" s="271"/>
      <c r="Y141" s="271"/>
      <c r="Z141" s="271"/>
      <c r="AA141" s="271"/>
      <c r="AB141" s="271"/>
      <c r="AC141" s="271"/>
      <c r="AD141" s="271"/>
      <c r="AE141" s="271"/>
      <c r="AF141" s="271"/>
      <c r="AG141" s="271"/>
      <c r="AH141" s="271"/>
      <c r="AI141" s="271"/>
      <c r="AJ141" s="271"/>
      <c r="AK141" s="271"/>
      <c r="AL141" s="271"/>
      <c r="AM141" s="271"/>
      <c r="AN141" s="271"/>
      <c r="AO141" s="271"/>
      <c r="AP141" s="271"/>
      <c r="AQ141" s="116"/>
      <c r="AR141" s="116"/>
      <c r="AS141" s="116"/>
      <c r="AT141" s="271"/>
      <c r="AU141" s="271"/>
      <c r="AV141" s="271"/>
      <c r="AW141" s="271"/>
      <c r="AX141" s="271"/>
      <c r="AY141" s="271"/>
      <c r="AZ141" s="271"/>
      <c r="BA141" s="271"/>
      <c r="BB141" s="271"/>
      <c r="BC141" s="271"/>
      <c r="BD141" s="271"/>
      <c r="BE141" s="271"/>
      <c r="BF141" s="271"/>
      <c r="BG141" s="271"/>
      <c r="BH141" s="271"/>
      <c r="BI141" s="271"/>
      <c r="BJ141" s="271"/>
      <c r="BK141" s="271"/>
      <c r="BL141" s="271"/>
      <c r="BM141" s="271"/>
      <c r="BN141" s="271"/>
      <c r="BO141" s="271"/>
      <c r="BP141" s="271"/>
      <c r="BQ141" s="271"/>
      <c r="BR141" s="271"/>
      <c r="BS141" s="271"/>
    </row>
    <row r="142" ht="12.75">
      <c r="A142" s="270"/>
      <c r="B142" s="271"/>
      <c r="C142" s="271"/>
      <c r="D142" s="271"/>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Q142" s="116"/>
      <c r="AR142" s="116"/>
      <c r="AS142" s="116"/>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c r="BQ142" s="271"/>
      <c r="BR142" s="271"/>
      <c r="BS142" s="271"/>
    </row>
    <row r="143" ht="12.75">
      <c r="A143" s="270"/>
      <c r="B143" s="271"/>
      <c r="C143" s="271"/>
      <c r="D143" s="271"/>
      <c r="E143" s="271"/>
      <c r="F143" s="271"/>
      <c r="G143" s="271"/>
      <c r="H143" s="271"/>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116"/>
      <c r="AR143" s="116"/>
      <c r="AS143" s="116"/>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c r="BQ143" s="271"/>
      <c r="BR143" s="271"/>
      <c r="BS143" s="271"/>
    </row>
    <row r="144" ht="12.75">
      <c r="A144" s="270"/>
      <c r="B144" s="271"/>
      <c r="C144" s="271"/>
      <c r="D144" s="271"/>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116"/>
      <c r="AR144" s="116"/>
      <c r="AS144" s="116"/>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row>
    <row r="145" ht="12.75">
      <c r="A145" s="270"/>
      <c r="B145" s="271"/>
      <c r="C145" s="271"/>
      <c r="D145" s="271"/>
      <c r="E145" s="271"/>
      <c r="F145" s="271"/>
      <c r="G145" s="271"/>
      <c r="H145" s="271"/>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116"/>
      <c r="AR145" s="116"/>
      <c r="AS145" s="116"/>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row>
    <row r="146" ht="12.75">
      <c r="A146" s="270"/>
      <c r="B146" s="271"/>
      <c r="C146" s="271"/>
      <c r="D146" s="271"/>
      <c r="E146" s="271"/>
      <c r="F146" s="271"/>
      <c r="G146" s="271"/>
      <c r="H146" s="271"/>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116"/>
      <c r="AR146" s="116"/>
      <c r="AS146" s="116"/>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row>
    <row r="147" ht="12.75">
      <c r="A147" s="270"/>
      <c r="B147" s="271"/>
      <c r="C147" s="271"/>
      <c r="D147" s="271"/>
      <c r="E147" s="271"/>
      <c r="F147" s="271"/>
      <c r="G147" s="271"/>
      <c r="H147" s="271"/>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116"/>
      <c r="AR147" s="116"/>
      <c r="AS147" s="116"/>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row>
    <row r="148" ht="12.75">
      <c r="A148" s="270"/>
      <c r="B148" s="271"/>
      <c r="C148" s="271"/>
      <c r="D148" s="271"/>
      <c r="E148" s="271"/>
      <c r="F148" s="271"/>
      <c r="G148" s="271"/>
      <c r="H148" s="271"/>
      <c r="I148" s="271"/>
      <c r="J148" s="271"/>
      <c r="K148" s="271"/>
      <c r="L148" s="271"/>
      <c r="M148" s="271"/>
      <c r="N148" s="271"/>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116"/>
      <c r="AR148" s="116"/>
      <c r="AS148" s="116"/>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c r="BQ148" s="271"/>
      <c r="BR148" s="271"/>
      <c r="BS148" s="271"/>
    </row>
    <row r="149" ht="12.75">
      <c r="A149" s="270"/>
      <c r="B149" s="271"/>
      <c r="C149" s="271"/>
      <c r="D149" s="271"/>
      <c r="E149" s="271"/>
      <c r="F149" s="271"/>
      <c r="G149" s="271"/>
      <c r="H149" s="271"/>
      <c r="I149" s="271"/>
      <c r="J149" s="271"/>
      <c r="K149" s="271"/>
      <c r="L149" s="271"/>
      <c r="M149" s="271"/>
      <c r="N149" s="271"/>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116"/>
      <c r="AR149" s="116"/>
      <c r="AS149" s="116"/>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c r="BQ149" s="271"/>
      <c r="BR149" s="271"/>
      <c r="BS149" s="271"/>
    </row>
    <row r="150" ht="12.75">
      <c r="A150" s="270"/>
      <c r="B150" s="271"/>
      <c r="C150" s="271"/>
      <c r="D150" s="271"/>
      <c r="E150" s="271"/>
      <c r="F150" s="271"/>
      <c r="G150" s="271"/>
      <c r="H150" s="271"/>
      <c r="I150" s="271"/>
      <c r="J150" s="271"/>
      <c r="K150" s="271"/>
      <c r="L150" s="271"/>
      <c r="M150" s="271"/>
      <c r="N150" s="271"/>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116"/>
      <c r="AR150" s="116"/>
      <c r="AS150" s="116"/>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c r="BQ150" s="271"/>
      <c r="BR150" s="271"/>
      <c r="BS150" s="271"/>
    </row>
    <row r="151" ht="12.75">
      <c r="A151" s="270"/>
      <c r="B151" s="271"/>
      <c r="C151" s="271"/>
      <c r="D151" s="271"/>
      <c r="E151" s="271"/>
      <c r="F151" s="271"/>
      <c r="G151" s="271"/>
      <c r="H151" s="271"/>
      <c r="I151" s="271"/>
      <c r="J151" s="271"/>
      <c r="K151" s="271"/>
      <c r="L151" s="271"/>
      <c r="M151" s="271"/>
      <c r="N151" s="271"/>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116"/>
      <c r="AR151" s="116"/>
      <c r="AS151" s="116"/>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c r="BQ151" s="271"/>
      <c r="BR151" s="271"/>
      <c r="BS151" s="271"/>
    </row>
    <row r="152" ht="12.75">
      <c r="A152" s="270"/>
      <c r="B152" s="271"/>
      <c r="C152" s="271"/>
      <c r="D152" s="271"/>
      <c r="E152" s="271"/>
      <c r="F152" s="271"/>
      <c r="G152" s="271"/>
      <c r="H152" s="271"/>
      <c r="I152" s="271"/>
      <c r="J152" s="271"/>
      <c r="K152" s="271"/>
      <c r="L152" s="271"/>
      <c r="M152" s="271"/>
      <c r="N152" s="271"/>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116"/>
      <c r="AR152" s="116"/>
      <c r="AS152" s="116"/>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c r="BQ152" s="271"/>
      <c r="BR152" s="271"/>
      <c r="BS152" s="271"/>
    </row>
    <row r="153" ht="12.75">
      <c r="A153" s="270"/>
      <c r="B153" s="271"/>
      <c r="C153" s="271"/>
      <c r="D153" s="271"/>
      <c r="E153" s="271"/>
      <c r="F153" s="271"/>
      <c r="G153" s="271"/>
      <c r="H153" s="271"/>
      <c r="I153" s="271"/>
      <c r="J153" s="271"/>
      <c r="K153" s="271"/>
      <c r="L153" s="271"/>
      <c r="M153" s="271"/>
      <c r="N153" s="271"/>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116"/>
      <c r="AR153" s="116"/>
      <c r="AS153" s="116"/>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c r="BQ153" s="271"/>
      <c r="BR153" s="271"/>
      <c r="BS153" s="271"/>
    </row>
  </sheetData>
  <mergeCells count="16">
    <mergeCell ref="A5:H5"/>
    <mergeCell ref="A7:H7"/>
    <mergeCell ref="A9:H9"/>
    <mergeCell ref="A10:H10"/>
    <mergeCell ref="A12:H12"/>
    <mergeCell ref="A13:H13"/>
    <mergeCell ref="A15:H15"/>
    <mergeCell ref="A16:H16"/>
    <mergeCell ref="A18:H18"/>
    <mergeCell ref="D27:G27"/>
    <mergeCell ref="D28:F28"/>
    <mergeCell ref="D29:F29"/>
    <mergeCell ref="D30:F30"/>
    <mergeCell ref="D31:F31"/>
    <mergeCell ref="A96:AC96"/>
    <mergeCell ref="A97:I97"/>
  </mergeCells>
  <printOptions headings="0" gridLines="0"/>
  <pageMargins left="0.70866141732283472" right="0.70866141732283472" top="0.38000000000000006" bottom="0.42000000000000004" header="0.31496062992125984" footer="0.31496062992125984"/>
  <pageSetup paperSize="8" scale="59" fitToWidth="1" fitToHeight="1"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34" zoomScale="70" workbookViewId="0">
      <selection activeCell="J43" activeCellId="0" sqref="J43"/>
    </sheetView>
  </sheetViews>
  <sheetFormatPr defaultRowHeight="14.25"/>
  <cols>
    <col min="1" max="1" style="273" width="9.140625"/>
    <col customWidth="1" min="2" max="2" style="273" width="48.28515625"/>
    <col customWidth="1" min="3" max="6" style="273" width="18.7109375"/>
    <col customWidth="1" hidden="1" min="7" max="8" style="273" width="18.7109375"/>
    <col customWidth="1" min="9" max="9" style="273" width="18.7109375"/>
    <col customWidth="1" min="10" max="10" style="273" width="18.28515625"/>
    <col customWidth="1" min="11" max="11" style="273" width="64.85546875"/>
    <col customWidth="1" min="12" max="12" style="273" width="32.28515625"/>
    <col min="13" max="252" style="273" width="9.140625"/>
    <col customWidth="1" min="253" max="253" style="273" width="37.7109375"/>
    <col min="254" max="254" style="273" width="9.140625"/>
    <col customWidth="1" min="255" max="255" style="273" width="12.85546875"/>
    <col customWidth="1" hidden="1" min="256" max="257" style="273" width="0"/>
    <col customWidth="1" min="258" max="258" style="273" width="18.28515625"/>
    <col customWidth="1" min="259" max="259" style="273" width="64.85546875"/>
    <col min="260" max="263" style="273" width="9.140625"/>
    <col customWidth="1" min="264" max="264" style="273" width="14.85546875"/>
    <col min="265" max="508" style="273" width="9.140625"/>
    <col customWidth="1" min="509" max="509" style="273" width="37.7109375"/>
    <col min="510" max="510" style="273" width="9.140625"/>
    <col customWidth="1" min="511" max="511" style="273" width="12.85546875"/>
    <col customWidth="1" hidden="1" min="512" max="513" style="273" width="0"/>
    <col customWidth="1" min="514" max="514" style="273" width="18.28515625"/>
    <col customWidth="1" min="515" max="515" style="273" width="64.85546875"/>
    <col min="516" max="519" style="273" width="9.140625"/>
    <col customWidth="1" min="520" max="520" style="273" width="14.85546875"/>
    <col min="521" max="764" style="273" width="9.140625"/>
    <col customWidth="1" min="765" max="765" style="273" width="37.7109375"/>
    <col min="766" max="766" style="273" width="9.140625"/>
    <col customWidth="1" min="767" max="767" style="273" width="12.85546875"/>
    <col customWidth="1" hidden="1" min="768" max="769" style="273" width="0"/>
    <col customWidth="1" min="770" max="770" style="273" width="18.28515625"/>
    <col customWidth="1" min="771" max="771" style="273" width="64.85546875"/>
    <col min="772" max="775" style="273" width="9.140625"/>
    <col customWidth="1" min="776" max="776" style="273" width="14.85546875"/>
    <col min="777" max="1020" style="273" width="9.140625"/>
    <col customWidth="1" min="1021" max="1021" style="273" width="37.7109375"/>
    <col min="1022" max="1022" style="273" width="9.140625"/>
    <col customWidth="1" min="1023" max="1023" style="273" width="12.85546875"/>
    <col customWidth="1" hidden="1" min="1024" max="1025" style="273" width="0"/>
    <col customWidth="1" min="1026" max="1026" style="273" width="18.28515625"/>
    <col customWidth="1" min="1027" max="1027" style="273" width="64.85546875"/>
    <col min="1028" max="1031" style="273" width="9.140625"/>
    <col customWidth="1" min="1032" max="1032" style="273" width="14.85546875"/>
    <col min="1033" max="1276" style="273" width="9.140625"/>
    <col customWidth="1" min="1277" max="1277" style="273" width="37.7109375"/>
    <col min="1278" max="1278" style="273" width="9.140625"/>
    <col customWidth="1" min="1279" max="1279" style="273" width="12.85546875"/>
    <col customWidth="1" hidden="1" min="1280" max="1281" style="273" width="0"/>
    <col customWidth="1" min="1282" max="1282" style="273" width="18.28515625"/>
    <col customWidth="1" min="1283" max="1283" style="273" width="64.85546875"/>
    <col min="1284" max="1287" style="273" width="9.140625"/>
    <col customWidth="1" min="1288" max="1288" style="273" width="14.85546875"/>
    <col min="1289" max="1532" style="273" width="9.140625"/>
    <col customWidth="1" min="1533" max="1533" style="273" width="37.7109375"/>
    <col min="1534" max="1534" style="273" width="9.140625"/>
    <col customWidth="1" min="1535" max="1535" style="273" width="12.85546875"/>
    <col customWidth="1" hidden="1" min="1536" max="1537" style="273" width="0"/>
    <col customWidth="1" min="1538" max="1538" style="273" width="18.28515625"/>
    <col customWidth="1" min="1539" max="1539" style="273" width="64.85546875"/>
    <col min="1540" max="1543" style="273" width="9.140625"/>
    <col customWidth="1" min="1544" max="1544" style="273" width="14.85546875"/>
    <col min="1545" max="1788" style="273" width="9.140625"/>
    <col customWidth="1" min="1789" max="1789" style="273" width="37.7109375"/>
    <col min="1790" max="1790" style="273" width="9.140625"/>
    <col customWidth="1" min="1791" max="1791" style="273" width="12.85546875"/>
    <col customWidth="1" hidden="1" min="1792" max="1793" style="273" width="0"/>
    <col customWidth="1" min="1794" max="1794" style="273" width="18.28515625"/>
    <col customWidth="1" min="1795" max="1795" style="273" width="64.85546875"/>
    <col min="1796" max="1799" style="273" width="9.140625"/>
    <col customWidth="1" min="1800" max="1800" style="273" width="14.85546875"/>
    <col min="1801" max="2044" style="273" width="9.140625"/>
    <col customWidth="1" min="2045" max="2045" style="273" width="37.7109375"/>
    <col min="2046" max="2046" style="273" width="9.140625"/>
    <col customWidth="1" min="2047" max="2047" style="273" width="12.85546875"/>
    <col customWidth="1" hidden="1" min="2048" max="2049" style="273" width="0"/>
    <col customWidth="1" min="2050" max="2050" style="273" width="18.28515625"/>
    <col customWidth="1" min="2051" max="2051" style="273" width="64.85546875"/>
    <col min="2052" max="2055" style="273" width="9.140625"/>
    <col customWidth="1" min="2056" max="2056" style="273" width="14.85546875"/>
    <col min="2057" max="2300" style="273" width="9.140625"/>
    <col customWidth="1" min="2301" max="2301" style="273" width="37.7109375"/>
    <col min="2302" max="2302" style="273" width="9.140625"/>
    <col customWidth="1" min="2303" max="2303" style="273" width="12.85546875"/>
    <col customWidth="1" hidden="1" min="2304" max="2305" style="273" width="0"/>
    <col customWidth="1" min="2306" max="2306" style="273" width="18.28515625"/>
    <col customWidth="1" min="2307" max="2307" style="273" width="64.85546875"/>
    <col min="2308" max="2311" style="273" width="9.140625"/>
    <col customWidth="1" min="2312" max="2312" style="273" width="14.85546875"/>
    <col min="2313" max="2556" style="273" width="9.140625"/>
    <col customWidth="1" min="2557" max="2557" style="273" width="37.7109375"/>
    <col min="2558" max="2558" style="273" width="9.140625"/>
    <col customWidth="1" min="2559" max="2559" style="273" width="12.85546875"/>
    <col customWidth="1" hidden="1" min="2560" max="2561" style="273" width="0"/>
    <col customWidth="1" min="2562" max="2562" style="273" width="18.28515625"/>
    <col customWidth="1" min="2563" max="2563" style="273" width="64.85546875"/>
    <col min="2564" max="2567" style="273" width="9.140625"/>
    <col customWidth="1" min="2568" max="2568" style="273" width="14.85546875"/>
    <col min="2569" max="2812" style="273" width="9.140625"/>
    <col customWidth="1" min="2813" max="2813" style="273" width="37.7109375"/>
    <col min="2814" max="2814" style="273" width="9.140625"/>
    <col customWidth="1" min="2815" max="2815" style="273" width="12.85546875"/>
    <col customWidth="1" hidden="1" min="2816" max="2817" style="273" width="0"/>
    <col customWidth="1" min="2818" max="2818" style="273" width="18.28515625"/>
    <col customWidth="1" min="2819" max="2819" style="273" width="64.85546875"/>
    <col min="2820" max="2823" style="273" width="9.140625"/>
    <col customWidth="1" min="2824" max="2824" style="273" width="14.85546875"/>
    <col min="2825" max="3068" style="273" width="9.140625"/>
    <col customWidth="1" min="3069" max="3069" style="273" width="37.7109375"/>
    <col min="3070" max="3070" style="273" width="9.140625"/>
    <col customWidth="1" min="3071" max="3071" style="273" width="12.85546875"/>
    <col customWidth="1" hidden="1" min="3072" max="3073" style="273" width="0"/>
    <col customWidth="1" min="3074" max="3074" style="273" width="18.28515625"/>
    <col customWidth="1" min="3075" max="3075" style="273" width="64.85546875"/>
    <col min="3076" max="3079" style="273" width="9.140625"/>
    <col customWidth="1" min="3080" max="3080" style="273" width="14.85546875"/>
    <col min="3081" max="3324" style="273" width="9.140625"/>
    <col customWidth="1" min="3325" max="3325" style="273" width="37.7109375"/>
    <col min="3326" max="3326" style="273" width="9.140625"/>
    <col customWidth="1" min="3327" max="3327" style="273" width="12.85546875"/>
    <col customWidth="1" hidden="1" min="3328" max="3329" style="273" width="0"/>
    <col customWidth="1" min="3330" max="3330" style="273" width="18.28515625"/>
    <col customWidth="1" min="3331" max="3331" style="273" width="64.85546875"/>
    <col min="3332" max="3335" style="273" width="9.140625"/>
    <col customWidth="1" min="3336" max="3336" style="273" width="14.85546875"/>
    <col min="3337" max="3580" style="273" width="9.140625"/>
    <col customWidth="1" min="3581" max="3581" style="273" width="37.7109375"/>
    <col min="3582" max="3582" style="273" width="9.140625"/>
    <col customWidth="1" min="3583" max="3583" style="273" width="12.85546875"/>
    <col customWidth="1" hidden="1" min="3584" max="3585" style="273" width="0"/>
    <col customWidth="1" min="3586" max="3586" style="273" width="18.28515625"/>
    <col customWidth="1" min="3587" max="3587" style="273" width="64.85546875"/>
    <col min="3588" max="3591" style="273" width="9.140625"/>
    <col customWidth="1" min="3592" max="3592" style="273" width="14.85546875"/>
    <col min="3593" max="3836" style="273" width="9.140625"/>
    <col customWidth="1" min="3837" max="3837" style="273" width="37.7109375"/>
    <col min="3838" max="3838" style="273" width="9.140625"/>
    <col customWidth="1" min="3839" max="3839" style="273" width="12.85546875"/>
    <col customWidth="1" hidden="1" min="3840" max="3841" style="273" width="0"/>
    <col customWidth="1" min="3842" max="3842" style="273" width="18.28515625"/>
    <col customWidth="1" min="3843" max="3843" style="273" width="64.85546875"/>
    <col min="3844" max="3847" style="273" width="9.140625"/>
    <col customWidth="1" min="3848" max="3848" style="273" width="14.85546875"/>
    <col min="3849" max="4092" style="273" width="9.140625"/>
    <col customWidth="1" min="4093" max="4093" style="273" width="37.7109375"/>
    <col min="4094" max="4094" style="273" width="9.140625"/>
    <col customWidth="1" min="4095" max="4095" style="273" width="12.85546875"/>
    <col customWidth="1" hidden="1" min="4096" max="4097" style="273" width="0"/>
    <col customWidth="1" min="4098" max="4098" style="273" width="18.28515625"/>
    <col customWidth="1" min="4099" max="4099" style="273" width="64.85546875"/>
    <col min="4100" max="4103" style="273" width="9.140625"/>
    <col customWidth="1" min="4104" max="4104" style="273" width="14.85546875"/>
    <col min="4105" max="4348" style="273" width="9.140625"/>
    <col customWidth="1" min="4349" max="4349" style="273" width="37.7109375"/>
    <col min="4350" max="4350" style="273" width="9.140625"/>
    <col customWidth="1" min="4351" max="4351" style="273" width="12.85546875"/>
    <col customWidth="1" hidden="1" min="4352" max="4353" style="273" width="0"/>
    <col customWidth="1" min="4354" max="4354" style="273" width="18.28515625"/>
    <col customWidth="1" min="4355" max="4355" style="273" width="64.85546875"/>
    <col min="4356" max="4359" style="273" width="9.140625"/>
    <col customWidth="1" min="4360" max="4360" style="273" width="14.85546875"/>
    <col min="4361" max="4604" style="273" width="9.140625"/>
    <col customWidth="1" min="4605" max="4605" style="273" width="37.7109375"/>
    <col min="4606" max="4606" style="273" width="9.140625"/>
    <col customWidth="1" min="4607" max="4607" style="273" width="12.85546875"/>
    <col customWidth="1" hidden="1" min="4608" max="4609" style="273" width="0"/>
    <col customWidth="1" min="4610" max="4610" style="273" width="18.28515625"/>
    <col customWidth="1" min="4611" max="4611" style="273" width="64.85546875"/>
    <col min="4612" max="4615" style="273" width="9.140625"/>
    <col customWidth="1" min="4616" max="4616" style="273" width="14.85546875"/>
    <col min="4617" max="4860" style="273" width="9.140625"/>
    <col customWidth="1" min="4861" max="4861" style="273" width="37.7109375"/>
    <col min="4862" max="4862" style="273" width="9.140625"/>
    <col customWidth="1" min="4863" max="4863" style="273" width="12.85546875"/>
    <col customWidth="1" hidden="1" min="4864" max="4865" style="273" width="0"/>
    <col customWidth="1" min="4866" max="4866" style="273" width="18.28515625"/>
    <col customWidth="1" min="4867" max="4867" style="273" width="64.85546875"/>
    <col min="4868" max="4871" style="273" width="9.140625"/>
    <col customWidth="1" min="4872" max="4872" style="273" width="14.85546875"/>
    <col min="4873" max="5116" style="273" width="9.140625"/>
    <col customWidth="1" min="5117" max="5117" style="273" width="37.7109375"/>
    <col min="5118" max="5118" style="273" width="9.140625"/>
    <col customWidth="1" min="5119" max="5119" style="273" width="12.85546875"/>
    <col customWidth="1" hidden="1" min="5120" max="5121" style="273" width="0"/>
    <col customWidth="1" min="5122" max="5122" style="273" width="18.28515625"/>
    <col customWidth="1" min="5123" max="5123" style="273" width="64.85546875"/>
    <col min="5124" max="5127" style="273" width="9.140625"/>
    <col customWidth="1" min="5128" max="5128" style="273" width="14.85546875"/>
    <col min="5129" max="5372" style="273" width="9.140625"/>
    <col customWidth="1" min="5373" max="5373" style="273" width="37.7109375"/>
    <col min="5374" max="5374" style="273" width="9.140625"/>
    <col customWidth="1" min="5375" max="5375" style="273" width="12.85546875"/>
    <col customWidth="1" hidden="1" min="5376" max="5377" style="273" width="0"/>
    <col customWidth="1" min="5378" max="5378" style="273" width="18.28515625"/>
    <col customWidth="1" min="5379" max="5379" style="273" width="64.85546875"/>
    <col min="5380" max="5383" style="273" width="9.140625"/>
    <col customWidth="1" min="5384" max="5384" style="273" width="14.85546875"/>
    <col min="5385" max="5628" style="273" width="9.140625"/>
    <col customWidth="1" min="5629" max="5629" style="273" width="37.7109375"/>
    <col min="5630" max="5630" style="273" width="9.140625"/>
    <col customWidth="1" min="5631" max="5631" style="273" width="12.85546875"/>
    <col customWidth="1" hidden="1" min="5632" max="5633" style="273" width="0"/>
    <col customWidth="1" min="5634" max="5634" style="273" width="18.28515625"/>
    <col customWidth="1" min="5635" max="5635" style="273" width="64.85546875"/>
    <col min="5636" max="5639" style="273" width="9.140625"/>
    <col customWidth="1" min="5640" max="5640" style="273" width="14.85546875"/>
    <col min="5641" max="5884" style="273" width="9.140625"/>
    <col customWidth="1" min="5885" max="5885" style="273" width="37.7109375"/>
    <col min="5886" max="5886" style="273" width="9.140625"/>
    <col customWidth="1" min="5887" max="5887" style="273" width="12.85546875"/>
    <col customWidth="1" hidden="1" min="5888" max="5889" style="273" width="0"/>
    <col customWidth="1" min="5890" max="5890" style="273" width="18.28515625"/>
    <col customWidth="1" min="5891" max="5891" style="273" width="64.85546875"/>
    <col min="5892" max="5895" style="273" width="9.140625"/>
    <col customWidth="1" min="5896" max="5896" style="273" width="14.85546875"/>
    <col min="5897" max="6140" style="273" width="9.140625"/>
    <col customWidth="1" min="6141" max="6141" style="273" width="37.7109375"/>
    <col min="6142" max="6142" style="273" width="9.140625"/>
    <col customWidth="1" min="6143" max="6143" style="273" width="12.85546875"/>
    <col customWidth="1" hidden="1" min="6144" max="6145" style="273" width="0"/>
    <col customWidth="1" min="6146" max="6146" style="273" width="18.28515625"/>
    <col customWidth="1" min="6147" max="6147" style="273" width="64.85546875"/>
    <col min="6148" max="6151" style="273" width="9.140625"/>
    <col customWidth="1" min="6152" max="6152" style="273" width="14.85546875"/>
    <col min="6153" max="6396" style="273" width="9.140625"/>
    <col customWidth="1" min="6397" max="6397" style="273" width="37.7109375"/>
    <col min="6398" max="6398" style="273" width="9.140625"/>
    <col customWidth="1" min="6399" max="6399" style="273" width="12.85546875"/>
    <col customWidth="1" hidden="1" min="6400" max="6401" style="273" width="0"/>
    <col customWidth="1" min="6402" max="6402" style="273" width="18.28515625"/>
    <col customWidth="1" min="6403" max="6403" style="273" width="64.85546875"/>
    <col min="6404" max="6407" style="273" width="9.140625"/>
    <col customWidth="1" min="6408" max="6408" style="273" width="14.85546875"/>
    <col min="6409" max="6652" style="273" width="9.140625"/>
    <col customWidth="1" min="6653" max="6653" style="273" width="37.7109375"/>
    <col min="6654" max="6654" style="273" width="9.140625"/>
    <col customWidth="1" min="6655" max="6655" style="273" width="12.85546875"/>
    <col customWidth="1" hidden="1" min="6656" max="6657" style="273" width="0"/>
    <col customWidth="1" min="6658" max="6658" style="273" width="18.28515625"/>
    <col customWidth="1" min="6659" max="6659" style="273" width="64.85546875"/>
    <col min="6660" max="6663" style="273" width="9.140625"/>
    <col customWidth="1" min="6664" max="6664" style="273" width="14.85546875"/>
    <col min="6665" max="6908" style="273" width="9.140625"/>
    <col customWidth="1" min="6909" max="6909" style="273" width="37.7109375"/>
    <col min="6910" max="6910" style="273" width="9.140625"/>
    <col customWidth="1" min="6911" max="6911" style="273" width="12.85546875"/>
    <col customWidth="1" hidden="1" min="6912" max="6913" style="273" width="0"/>
    <col customWidth="1" min="6914" max="6914" style="273" width="18.28515625"/>
    <col customWidth="1" min="6915" max="6915" style="273" width="64.85546875"/>
    <col min="6916" max="6919" style="273" width="9.140625"/>
    <col customWidth="1" min="6920" max="6920" style="273" width="14.85546875"/>
    <col min="6921" max="7164" style="273" width="9.140625"/>
    <col customWidth="1" min="7165" max="7165" style="273" width="37.7109375"/>
    <col min="7166" max="7166" style="273" width="9.140625"/>
    <col customWidth="1" min="7167" max="7167" style="273" width="12.85546875"/>
    <col customWidth="1" hidden="1" min="7168" max="7169" style="273" width="0"/>
    <col customWidth="1" min="7170" max="7170" style="273" width="18.28515625"/>
    <col customWidth="1" min="7171" max="7171" style="273" width="64.85546875"/>
    <col min="7172" max="7175" style="273" width="9.140625"/>
    <col customWidth="1" min="7176" max="7176" style="273" width="14.85546875"/>
    <col min="7177" max="7420" style="273" width="9.140625"/>
    <col customWidth="1" min="7421" max="7421" style="273" width="37.7109375"/>
    <col min="7422" max="7422" style="273" width="9.140625"/>
    <col customWidth="1" min="7423" max="7423" style="273" width="12.85546875"/>
    <col customWidth="1" hidden="1" min="7424" max="7425" style="273" width="0"/>
    <col customWidth="1" min="7426" max="7426" style="273" width="18.28515625"/>
    <col customWidth="1" min="7427" max="7427" style="273" width="64.85546875"/>
    <col min="7428" max="7431" style="273" width="9.140625"/>
    <col customWidth="1" min="7432" max="7432" style="273" width="14.85546875"/>
    <col min="7433" max="7676" style="273" width="9.140625"/>
    <col customWidth="1" min="7677" max="7677" style="273" width="37.7109375"/>
    <col min="7678" max="7678" style="273" width="9.140625"/>
    <col customWidth="1" min="7679" max="7679" style="273" width="12.85546875"/>
    <col customWidth="1" hidden="1" min="7680" max="7681" style="273" width="0"/>
    <col customWidth="1" min="7682" max="7682" style="273" width="18.28515625"/>
    <col customWidth="1" min="7683" max="7683" style="273" width="64.85546875"/>
    <col min="7684" max="7687" style="273" width="9.140625"/>
    <col customWidth="1" min="7688" max="7688" style="273" width="14.85546875"/>
    <col min="7689" max="7932" style="273" width="9.140625"/>
    <col customWidth="1" min="7933" max="7933" style="273" width="37.7109375"/>
    <col min="7934" max="7934" style="273" width="9.140625"/>
    <col customWidth="1" min="7935" max="7935" style="273" width="12.85546875"/>
    <col customWidth="1" hidden="1" min="7936" max="7937" style="273" width="0"/>
    <col customWidth="1" min="7938" max="7938" style="273" width="18.28515625"/>
    <col customWidth="1" min="7939" max="7939" style="273" width="64.85546875"/>
    <col min="7940" max="7943" style="273" width="9.140625"/>
    <col customWidth="1" min="7944" max="7944" style="273" width="14.85546875"/>
    <col min="7945" max="8188" style="273" width="9.140625"/>
    <col customWidth="1" min="8189" max="8189" style="273" width="37.7109375"/>
    <col min="8190" max="8190" style="273" width="9.140625"/>
    <col customWidth="1" min="8191" max="8191" style="273" width="12.85546875"/>
    <col customWidth="1" hidden="1" min="8192" max="8193" style="273" width="0"/>
    <col customWidth="1" min="8194" max="8194" style="273" width="18.28515625"/>
    <col customWidth="1" min="8195" max="8195" style="273" width="64.85546875"/>
    <col min="8196" max="8199" style="273" width="9.140625"/>
    <col customWidth="1" min="8200" max="8200" style="273" width="14.85546875"/>
    <col min="8201" max="8444" style="273" width="9.140625"/>
    <col customWidth="1" min="8445" max="8445" style="273" width="37.7109375"/>
    <col min="8446" max="8446" style="273" width="9.140625"/>
    <col customWidth="1" min="8447" max="8447" style="273" width="12.85546875"/>
    <col customWidth="1" hidden="1" min="8448" max="8449" style="273" width="0"/>
    <col customWidth="1" min="8450" max="8450" style="273" width="18.28515625"/>
    <col customWidth="1" min="8451" max="8451" style="273" width="64.85546875"/>
    <col min="8452" max="8455" style="273" width="9.140625"/>
    <col customWidth="1" min="8456" max="8456" style="273" width="14.85546875"/>
    <col min="8457" max="8700" style="273" width="9.140625"/>
    <col customWidth="1" min="8701" max="8701" style="273" width="37.7109375"/>
    <col min="8702" max="8702" style="273" width="9.140625"/>
    <col customWidth="1" min="8703" max="8703" style="273" width="12.85546875"/>
    <col customWidth="1" hidden="1" min="8704" max="8705" style="273" width="0"/>
    <col customWidth="1" min="8706" max="8706" style="273" width="18.28515625"/>
    <col customWidth="1" min="8707" max="8707" style="273" width="64.85546875"/>
    <col min="8708" max="8711" style="273" width="9.140625"/>
    <col customWidth="1" min="8712" max="8712" style="273" width="14.85546875"/>
    <col min="8713" max="8956" style="273" width="9.140625"/>
    <col customWidth="1" min="8957" max="8957" style="273" width="37.7109375"/>
    <col min="8958" max="8958" style="273" width="9.140625"/>
    <col customWidth="1" min="8959" max="8959" style="273" width="12.85546875"/>
    <col customWidth="1" hidden="1" min="8960" max="8961" style="273" width="0"/>
    <col customWidth="1" min="8962" max="8962" style="273" width="18.28515625"/>
    <col customWidth="1" min="8963" max="8963" style="273" width="64.85546875"/>
    <col min="8964" max="8967" style="273" width="9.140625"/>
    <col customWidth="1" min="8968" max="8968" style="273" width="14.85546875"/>
    <col min="8969" max="9212" style="273" width="9.140625"/>
    <col customWidth="1" min="9213" max="9213" style="273" width="37.7109375"/>
    <col min="9214" max="9214" style="273" width="9.140625"/>
    <col customWidth="1" min="9215" max="9215" style="273" width="12.85546875"/>
    <col customWidth="1" hidden="1" min="9216" max="9217" style="273" width="0"/>
    <col customWidth="1" min="9218" max="9218" style="273" width="18.28515625"/>
    <col customWidth="1" min="9219" max="9219" style="273" width="64.85546875"/>
    <col min="9220" max="9223" style="273" width="9.140625"/>
    <col customWidth="1" min="9224" max="9224" style="273" width="14.85546875"/>
    <col min="9225" max="9468" style="273" width="9.140625"/>
    <col customWidth="1" min="9469" max="9469" style="273" width="37.7109375"/>
    <col min="9470" max="9470" style="273" width="9.140625"/>
    <col customWidth="1" min="9471" max="9471" style="273" width="12.85546875"/>
    <col customWidth="1" hidden="1" min="9472" max="9473" style="273" width="0"/>
    <col customWidth="1" min="9474" max="9474" style="273" width="18.28515625"/>
    <col customWidth="1" min="9475" max="9475" style="273" width="64.85546875"/>
    <col min="9476" max="9479" style="273" width="9.140625"/>
    <col customWidth="1" min="9480" max="9480" style="273" width="14.85546875"/>
    <col min="9481" max="9724" style="273" width="9.140625"/>
    <col customWidth="1" min="9725" max="9725" style="273" width="37.7109375"/>
    <col min="9726" max="9726" style="273" width="9.140625"/>
    <col customWidth="1" min="9727" max="9727" style="273" width="12.85546875"/>
    <col customWidth="1" hidden="1" min="9728" max="9729" style="273" width="0"/>
    <col customWidth="1" min="9730" max="9730" style="273" width="18.28515625"/>
    <col customWidth="1" min="9731" max="9731" style="273" width="64.85546875"/>
    <col min="9732" max="9735" style="273" width="9.140625"/>
    <col customWidth="1" min="9736" max="9736" style="273" width="14.85546875"/>
    <col min="9737" max="9980" style="273" width="9.140625"/>
    <col customWidth="1" min="9981" max="9981" style="273" width="37.7109375"/>
    <col min="9982" max="9982" style="273" width="9.140625"/>
    <col customWidth="1" min="9983" max="9983" style="273" width="12.85546875"/>
    <col customWidth="1" hidden="1" min="9984" max="9985" style="273" width="0"/>
    <col customWidth="1" min="9986" max="9986" style="273" width="18.28515625"/>
    <col customWidth="1" min="9987" max="9987" style="273" width="64.85546875"/>
    <col min="9988" max="9991" style="273" width="9.140625"/>
    <col customWidth="1" min="9992" max="9992" style="273" width="14.85546875"/>
    <col min="9993" max="10236" style="273" width="9.140625"/>
    <col customWidth="1" min="10237" max="10237" style="273" width="37.7109375"/>
    <col min="10238" max="10238" style="273" width="9.140625"/>
    <col customWidth="1" min="10239" max="10239" style="273" width="12.85546875"/>
    <col customWidth="1" hidden="1" min="10240" max="10241" style="273" width="0"/>
    <col customWidth="1" min="10242" max="10242" style="273" width="18.28515625"/>
    <col customWidth="1" min="10243" max="10243" style="273" width="64.85546875"/>
    <col min="10244" max="10247" style="273" width="9.140625"/>
    <col customWidth="1" min="10248" max="10248" style="273" width="14.85546875"/>
    <col min="10249" max="10492" style="273" width="9.140625"/>
    <col customWidth="1" min="10493" max="10493" style="273" width="37.7109375"/>
    <col min="10494" max="10494" style="273" width="9.140625"/>
    <col customWidth="1" min="10495" max="10495" style="273" width="12.85546875"/>
    <col customWidth="1" hidden="1" min="10496" max="10497" style="273" width="0"/>
    <col customWidth="1" min="10498" max="10498" style="273" width="18.28515625"/>
    <col customWidth="1" min="10499" max="10499" style="273" width="64.85546875"/>
    <col min="10500" max="10503" style="273" width="9.140625"/>
    <col customWidth="1" min="10504" max="10504" style="273" width="14.85546875"/>
    <col min="10505" max="10748" style="273" width="9.140625"/>
    <col customWidth="1" min="10749" max="10749" style="273" width="37.7109375"/>
    <col min="10750" max="10750" style="273" width="9.140625"/>
    <col customWidth="1" min="10751" max="10751" style="273" width="12.85546875"/>
    <col customWidth="1" hidden="1" min="10752" max="10753" style="273" width="0"/>
    <col customWidth="1" min="10754" max="10754" style="273" width="18.28515625"/>
    <col customWidth="1" min="10755" max="10755" style="273" width="64.85546875"/>
    <col min="10756" max="10759" style="273" width="9.140625"/>
    <col customWidth="1" min="10760" max="10760" style="273" width="14.85546875"/>
    <col min="10761" max="11004" style="273" width="9.140625"/>
    <col customWidth="1" min="11005" max="11005" style="273" width="37.7109375"/>
    <col min="11006" max="11006" style="273" width="9.140625"/>
    <col customWidth="1" min="11007" max="11007" style="273" width="12.85546875"/>
    <col customWidth="1" hidden="1" min="11008" max="11009" style="273" width="0"/>
    <col customWidth="1" min="11010" max="11010" style="273" width="18.28515625"/>
    <col customWidth="1" min="11011" max="11011" style="273" width="64.85546875"/>
    <col min="11012" max="11015" style="273" width="9.140625"/>
    <col customWidth="1" min="11016" max="11016" style="273" width="14.85546875"/>
    <col min="11017" max="11260" style="273" width="9.140625"/>
    <col customWidth="1" min="11261" max="11261" style="273" width="37.7109375"/>
    <col min="11262" max="11262" style="273" width="9.140625"/>
    <col customWidth="1" min="11263" max="11263" style="273" width="12.85546875"/>
    <col customWidth="1" hidden="1" min="11264" max="11265" style="273" width="0"/>
    <col customWidth="1" min="11266" max="11266" style="273" width="18.28515625"/>
    <col customWidth="1" min="11267" max="11267" style="273" width="64.85546875"/>
    <col min="11268" max="11271" style="273" width="9.140625"/>
    <col customWidth="1" min="11272" max="11272" style="273" width="14.85546875"/>
    <col min="11273" max="11516" style="273" width="9.140625"/>
    <col customWidth="1" min="11517" max="11517" style="273" width="37.7109375"/>
    <col min="11518" max="11518" style="273" width="9.140625"/>
    <col customWidth="1" min="11519" max="11519" style="273" width="12.85546875"/>
    <col customWidth="1" hidden="1" min="11520" max="11521" style="273" width="0"/>
    <col customWidth="1" min="11522" max="11522" style="273" width="18.28515625"/>
    <col customWidth="1" min="11523" max="11523" style="273" width="64.85546875"/>
    <col min="11524" max="11527" style="273" width="9.140625"/>
    <col customWidth="1" min="11528" max="11528" style="273" width="14.85546875"/>
    <col min="11529" max="11772" style="273" width="9.140625"/>
    <col customWidth="1" min="11773" max="11773" style="273" width="37.7109375"/>
    <col min="11774" max="11774" style="273" width="9.140625"/>
    <col customWidth="1" min="11775" max="11775" style="273" width="12.85546875"/>
    <col customWidth="1" hidden="1" min="11776" max="11777" style="273" width="0"/>
    <col customWidth="1" min="11778" max="11778" style="273" width="18.28515625"/>
    <col customWidth="1" min="11779" max="11779" style="273" width="64.85546875"/>
    <col min="11780" max="11783" style="273" width="9.140625"/>
    <col customWidth="1" min="11784" max="11784" style="273" width="14.85546875"/>
    <col min="11785" max="12028" style="273" width="9.140625"/>
    <col customWidth="1" min="12029" max="12029" style="273" width="37.7109375"/>
    <col min="12030" max="12030" style="273" width="9.140625"/>
    <col customWidth="1" min="12031" max="12031" style="273" width="12.85546875"/>
    <col customWidth="1" hidden="1" min="12032" max="12033" style="273" width="0"/>
    <col customWidth="1" min="12034" max="12034" style="273" width="18.28515625"/>
    <col customWidth="1" min="12035" max="12035" style="273" width="64.85546875"/>
    <col min="12036" max="12039" style="273" width="9.140625"/>
    <col customWidth="1" min="12040" max="12040" style="273" width="14.85546875"/>
    <col min="12041" max="12284" style="273" width="9.140625"/>
    <col customWidth="1" min="12285" max="12285" style="273" width="37.7109375"/>
    <col min="12286" max="12286" style="273" width="9.140625"/>
    <col customWidth="1" min="12287" max="12287" style="273" width="12.85546875"/>
    <col customWidth="1" hidden="1" min="12288" max="12289" style="273" width="0"/>
    <col customWidth="1" min="12290" max="12290" style="273" width="18.28515625"/>
    <col customWidth="1" min="12291" max="12291" style="273" width="64.85546875"/>
    <col min="12292" max="12295" style="273" width="9.140625"/>
    <col customWidth="1" min="12296" max="12296" style="273" width="14.85546875"/>
    <col min="12297" max="12540" style="273" width="9.140625"/>
    <col customWidth="1" min="12541" max="12541" style="273" width="37.7109375"/>
    <col min="12542" max="12542" style="273" width="9.140625"/>
    <col customWidth="1" min="12543" max="12543" style="273" width="12.85546875"/>
    <col customWidth="1" hidden="1" min="12544" max="12545" style="273" width="0"/>
    <col customWidth="1" min="12546" max="12546" style="273" width="18.28515625"/>
    <col customWidth="1" min="12547" max="12547" style="273" width="64.85546875"/>
    <col min="12548" max="12551" style="273" width="9.140625"/>
    <col customWidth="1" min="12552" max="12552" style="273" width="14.85546875"/>
    <col min="12553" max="12796" style="273" width="9.140625"/>
    <col customWidth="1" min="12797" max="12797" style="273" width="37.7109375"/>
    <col min="12798" max="12798" style="273" width="9.140625"/>
    <col customWidth="1" min="12799" max="12799" style="273" width="12.85546875"/>
    <col customWidth="1" hidden="1" min="12800" max="12801" style="273" width="0"/>
    <col customWidth="1" min="12802" max="12802" style="273" width="18.28515625"/>
    <col customWidth="1" min="12803" max="12803" style="273" width="64.85546875"/>
    <col min="12804" max="12807" style="273" width="9.140625"/>
    <col customWidth="1" min="12808" max="12808" style="273" width="14.85546875"/>
    <col min="12809" max="13052" style="273" width="9.140625"/>
    <col customWidth="1" min="13053" max="13053" style="273" width="37.7109375"/>
    <col min="13054" max="13054" style="273" width="9.140625"/>
    <col customWidth="1" min="13055" max="13055" style="273" width="12.85546875"/>
    <col customWidth="1" hidden="1" min="13056" max="13057" style="273" width="0"/>
    <col customWidth="1" min="13058" max="13058" style="273" width="18.28515625"/>
    <col customWidth="1" min="13059" max="13059" style="273" width="64.85546875"/>
    <col min="13060" max="13063" style="273" width="9.140625"/>
    <col customWidth="1" min="13064" max="13064" style="273" width="14.85546875"/>
    <col min="13065" max="13308" style="273" width="9.140625"/>
    <col customWidth="1" min="13309" max="13309" style="273" width="37.7109375"/>
    <col min="13310" max="13310" style="273" width="9.140625"/>
    <col customWidth="1" min="13311" max="13311" style="273" width="12.85546875"/>
    <col customWidth="1" hidden="1" min="13312" max="13313" style="273" width="0"/>
    <col customWidth="1" min="13314" max="13314" style="273" width="18.28515625"/>
    <col customWidth="1" min="13315" max="13315" style="273" width="64.85546875"/>
    <col min="13316" max="13319" style="273" width="9.140625"/>
    <col customWidth="1" min="13320" max="13320" style="273" width="14.85546875"/>
    <col min="13321" max="13564" style="273" width="9.140625"/>
    <col customWidth="1" min="13565" max="13565" style="273" width="37.7109375"/>
    <col min="13566" max="13566" style="273" width="9.140625"/>
    <col customWidth="1" min="13567" max="13567" style="273" width="12.85546875"/>
    <col customWidth="1" hidden="1" min="13568" max="13569" style="273" width="0"/>
    <col customWidth="1" min="13570" max="13570" style="273" width="18.28515625"/>
    <col customWidth="1" min="13571" max="13571" style="273" width="64.85546875"/>
    <col min="13572" max="13575" style="273" width="9.140625"/>
    <col customWidth="1" min="13576" max="13576" style="273" width="14.85546875"/>
    <col min="13577" max="13820" style="273" width="9.140625"/>
    <col customWidth="1" min="13821" max="13821" style="273" width="37.7109375"/>
    <col min="13822" max="13822" style="273" width="9.140625"/>
    <col customWidth="1" min="13823" max="13823" style="273" width="12.85546875"/>
    <col customWidth="1" hidden="1" min="13824" max="13825" style="273" width="0"/>
    <col customWidth="1" min="13826" max="13826" style="273" width="18.28515625"/>
    <col customWidth="1" min="13827" max="13827" style="273" width="64.85546875"/>
    <col min="13828" max="13831" style="273" width="9.140625"/>
    <col customWidth="1" min="13832" max="13832" style="273" width="14.85546875"/>
    <col min="13833" max="14076" style="273" width="9.140625"/>
    <col customWidth="1" min="14077" max="14077" style="273" width="37.7109375"/>
    <col min="14078" max="14078" style="273" width="9.140625"/>
    <col customWidth="1" min="14079" max="14079" style="273" width="12.85546875"/>
    <col customWidth="1" hidden="1" min="14080" max="14081" style="273" width="0"/>
    <col customWidth="1" min="14082" max="14082" style="273" width="18.28515625"/>
    <col customWidth="1" min="14083" max="14083" style="273" width="64.85546875"/>
    <col min="14084" max="14087" style="273" width="9.140625"/>
    <col customWidth="1" min="14088" max="14088" style="273" width="14.85546875"/>
    <col min="14089" max="14332" style="273" width="9.140625"/>
    <col customWidth="1" min="14333" max="14333" style="273" width="37.7109375"/>
    <col min="14334" max="14334" style="273" width="9.140625"/>
    <col customWidth="1" min="14335" max="14335" style="273" width="12.85546875"/>
    <col customWidth="1" hidden="1" min="14336" max="14337" style="273" width="0"/>
    <col customWidth="1" min="14338" max="14338" style="273" width="18.28515625"/>
    <col customWidth="1" min="14339" max="14339" style="273" width="64.85546875"/>
    <col min="14340" max="14343" style="273" width="9.140625"/>
    <col customWidth="1" min="14344" max="14344" style="273" width="14.85546875"/>
    <col min="14345" max="14588" style="273" width="9.140625"/>
    <col customWidth="1" min="14589" max="14589" style="273" width="37.7109375"/>
    <col min="14590" max="14590" style="273" width="9.140625"/>
    <col customWidth="1" min="14591" max="14591" style="273" width="12.85546875"/>
    <col customWidth="1" hidden="1" min="14592" max="14593" style="273" width="0"/>
    <col customWidth="1" min="14594" max="14594" style="273" width="18.28515625"/>
    <col customWidth="1" min="14595" max="14595" style="273" width="64.85546875"/>
    <col min="14596" max="14599" style="273" width="9.140625"/>
    <col customWidth="1" min="14600" max="14600" style="273" width="14.85546875"/>
    <col min="14601" max="14844" style="273" width="9.140625"/>
    <col customWidth="1" min="14845" max="14845" style="273" width="37.7109375"/>
    <col min="14846" max="14846" style="273" width="9.140625"/>
    <col customWidth="1" min="14847" max="14847" style="273" width="12.85546875"/>
    <col customWidth="1" hidden="1" min="14848" max="14849" style="273" width="0"/>
    <col customWidth="1" min="14850" max="14850" style="273" width="18.28515625"/>
    <col customWidth="1" min="14851" max="14851" style="273" width="64.85546875"/>
    <col min="14852" max="14855" style="273" width="9.140625"/>
    <col customWidth="1" min="14856" max="14856" style="273" width="14.85546875"/>
    <col min="14857" max="15100" style="273" width="9.140625"/>
    <col customWidth="1" min="15101" max="15101" style="273" width="37.7109375"/>
    <col min="15102" max="15102" style="273" width="9.140625"/>
    <col customWidth="1" min="15103" max="15103" style="273" width="12.85546875"/>
    <col customWidth="1" hidden="1" min="15104" max="15105" style="273" width="0"/>
    <col customWidth="1" min="15106" max="15106" style="273" width="18.28515625"/>
    <col customWidth="1" min="15107" max="15107" style="273" width="64.85546875"/>
    <col min="15108" max="15111" style="273" width="9.140625"/>
    <col customWidth="1" min="15112" max="15112" style="273" width="14.85546875"/>
    <col min="15113" max="15356" style="273" width="9.140625"/>
    <col customWidth="1" min="15357" max="15357" style="273" width="37.7109375"/>
    <col min="15358" max="15358" style="273" width="9.140625"/>
    <col customWidth="1" min="15359" max="15359" style="273" width="12.85546875"/>
    <col customWidth="1" hidden="1" min="15360" max="15361" style="273" width="0"/>
    <col customWidth="1" min="15362" max="15362" style="273" width="18.28515625"/>
    <col customWidth="1" min="15363" max="15363" style="273" width="64.85546875"/>
    <col min="15364" max="15367" style="273" width="9.140625"/>
    <col customWidth="1" min="15368" max="15368" style="273" width="14.85546875"/>
    <col min="15369" max="15612" style="273" width="9.140625"/>
    <col customWidth="1" min="15613" max="15613" style="273" width="37.7109375"/>
    <col min="15614" max="15614" style="273" width="9.140625"/>
    <col customWidth="1" min="15615" max="15615" style="273" width="12.85546875"/>
    <col customWidth="1" hidden="1" min="15616" max="15617" style="273" width="0"/>
    <col customWidth="1" min="15618" max="15618" style="273" width="18.28515625"/>
    <col customWidth="1" min="15619" max="15619" style="273" width="64.85546875"/>
    <col min="15620" max="15623" style="273" width="9.140625"/>
    <col customWidth="1" min="15624" max="15624" style="273" width="14.85546875"/>
    <col min="15625" max="15868" style="273" width="9.140625"/>
    <col customWidth="1" min="15869" max="15869" style="273" width="37.7109375"/>
    <col min="15870" max="15870" style="273" width="9.140625"/>
    <col customWidth="1" min="15871" max="15871" style="273" width="12.85546875"/>
    <col customWidth="1" hidden="1" min="15872" max="15873" style="273" width="0"/>
    <col customWidth="1" min="15874" max="15874" style="273" width="18.28515625"/>
    <col customWidth="1" min="15875" max="15875" style="273" width="64.85546875"/>
    <col min="15876" max="15879" style="273" width="9.140625"/>
    <col customWidth="1" min="15880" max="15880" style="273" width="14.85546875"/>
    <col min="15881" max="16124" style="273" width="9.140625"/>
    <col customWidth="1" min="16125" max="16125" style="273" width="37.7109375"/>
    <col min="16126" max="16126" style="273" width="9.140625"/>
    <col customWidth="1" min="16127" max="16127" style="273" width="12.85546875"/>
    <col customWidth="1" hidden="1" min="16128" max="16129" style="273" width="0"/>
    <col customWidth="1" min="16130" max="16130" style="273" width="18.28515625"/>
    <col customWidth="1" min="16131" max="16131" style="273" width="64.85546875"/>
    <col min="16132" max="16135" style="273" width="9.140625"/>
    <col customWidth="1" min="16136" max="16136" style="273" width="14.85546875"/>
    <col min="16137" max="16384" style="273" width="9.140625"/>
  </cols>
  <sheetData>
    <row r="1" ht="17.25">
      <c r="L1" s="4" t="s">
        <v>0</v>
      </c>
    </row>
    <row r="2" ht="17.25">
      <c r="L2" s="5" t="s">
        <v>1</v>
      </c>
    </row>
    <row r="3" ht="17.25">
      <c r="L3" s="5" t="s">
        <v>2</v>
      </c>
    </row>
    <row r="4" ht="17.25">
      <c r="K4" s="5"/>
    </row>
    <row r="5" ht="15">
      <c r="A5" s="7" t="str">
        <f>'2. паспорт  ТП'!A4:S4</f>
        <v xml:space="preserve">Год раскрытия информации: 2025 год</v>
      </c>
      <c r="B5" s="7"/>
      <c r="C5" s="7"/>
      <c r="D5" s="7"/>
      <c r="E5" s="7"/>
      <c r="F5" s="7"/>
      <c r="G5" s="7"/>
      <c r="H5" s="7"/>
      <c r="I5" s="7"/>
      <c r="J5" s="7"/>
      <c r="K5" s="7"/>
      <c r="L5" s="7"/>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ht="17.25">
      <c r="K6" s="5"/>
    </row>
    <row r="7" ht="17.25">
      <c r="A7" s="12" t="s">
        <v>4</v>
      </c>
      <c r="B7" s="12"/>
      <c r="C7" s="12"/>
      <c r="D7" s="12"/>
      <c r="E7" s="12"/>
      <c r="F7" s="12"/>
      <c r="G7" s="12"/>
      <c r="H7" s="12"/>
      <c r="I7" s="12"/>
      <c r="J7" s="12"/>
      <c r="K7" s="12"/>
      <c r="L7" s="12"/>
    </row>
    <row r="8" ht="17.25">
      <c r="A8" s="12"/>
      <c r="B8" s="12"/>
      <c r="C8" s="12"/>
      <c r="D8" s="12"/>
      <c r="E8" s="12"/>
      <c r="F8" s="12"/>
      <c r="G8" s="12"/>
      <c r="H8" s="12"/>
      <c r="I8" s="12"/>
      <c r="J8" s="12"/>
      <c r="K8" s="12"/>
      <c r="L8" s="12"/>
    </row>
    <row r="9">
      <c r="A9" s="33" t="str">
        <f>'1. паспорт местоположение'!A9:C9</f>
        <v xml:space="preserve">Акционерное общество "Россети Янтарь" ДЗО  ПАО "Россети"</v>
      </c>
      <c r="B9" s="33"/>
      <c r="C9" s="33"/>
      <c r="D9" s="33"/>
      <c r="E9" s="33"/>
      <c r="F9" s="33"/>
      <c r="G9" s="33"/>
      <c r="H9" s="33"/>
      <c r="I9" s="33"/>
      <c r="J9" s="33"/>
      <c r="K9" s="33"/>
      <c r="L9" s="33"/>
    </row>
    <row r="10" ht="15">
      <c r="A10" s="15" t="s">
        <v>6</v>
      </c>
      <c r="B10" s="15"/>
      <c r="C10" s="15"/>
      <c r="D10" s="15"/>
      <c r="E10" s="15"/>
      <c r="F10" s="15"/>
      <c r="G10" s="15"/>
      <c r="H10" s="15"/>
      <c r="I10" s="15"/>
      <c r="J10" s="15"/>
      <c r="K10" s="15"/>
      <c r="L10" s="15"/>
    </row>
    <row r="11" ht="17.25">
      <c r="A11" s="12"/>
      <c r="B11" s="12"/>
      <c r="C11" s="12"/>
      <c r="D11" s="12"/>
      <c r="E11" s="12"/>
      <c r="F11" s="12"/>
      <c r="G11" s="12"/>
      <c r="H11" s="12"/>
      <c r="I11" s="12"/>
      <c r="J11" s="12"/>
      <c r="K11" s="12"/>
      <c r="L11" s="12"/>
    </row>
    <row r="12">
      <c r="A12" s="33" t="str">
        <f>'1. паспорт местоположение'!A12:C12</f>
        <v>N_НМА15-2</v>
      </c>
      <c r="B12" s="33"/>
      <c r="C12" s="33"/>
      <c r="D12" s="33"/>
      <c r="E12" s="33"/>
      <c r="F12" s="33"/>
      <c r="G12" s="33"/>
      <c r="H12" s="33"/>
      <c r="I12" s="33"/>
      <c r="J12" s="33"/>
      <c r="K12" s="33"/>
      <c r="L12" s="33"/>
    </row>
    <row r="13" ht="15">
      <c r="A13" s="15" t="s">
        <v>8</v>
      </c>
      <c r="B13" s="15"/>
      <c r="C13" s="15"/>
      <c r="D13" s="15"/>
      <c r="E13" s="15"/>
      <c r="F13" s="15"/>
      <c r="G13" s="15"/>
      <c r="H13" s="15"/>
      <c r="I13" s="15"/>
      <c r="J13" s="15"/>
      <c r="K13" s="15"/>
      <c r="L13" s="15"/>
    </row>
    <row r="14" ht="17.25">
      <c r="A14" s="18"/>
      <c r="B14" s="18"/>
      <c r="C14" s="18"/>
      <c r="D14" s="18"/>
      <c r="E14" s="18"/>
      <c r="F14" s="18"/>
      <c r="G14" s="18"/>
      <c r="H14" s="18"/>
      <c r="I14" s="18"/>
      <c r="J14" s="18"/>
      <c r="K14" s="18"/>
      <c r="L14" s="18"/>
    </row>
    <row r="15" ht="102" customHeight="1">
      <c r="A15" s="34" t="str">
        <f>'1. паспорт местоположение'!A15</f>
        <v xml:space="preserve">Развитие функционала технологической интеграционной платформы АО "Россети Янтарь" с внедрением дополнительных потоков (2 этап)</v>
      </c>
      <c r="B15" s="34"/>
      <c r="C15" s="34"/>
      <c r="D15" s="34"/>
      <c r="E15" s="34"/>
      <c r="F15" s="34"/>
      <c r="G15" s="34"/>
      <c r="H15" s="34"/>
      <c r="I15" s="34"/>
      <c r="J15" s="34"/>
      <c r="K15" s="34"/>
      <c r="L15" s="34"/>
    </row>
    <row r="16" ht="15">
      <c r="A16" s="15" t="s">
        <v>10</v>
      </c>
      <c r="B16" s="15"/>
      <c r="C16" s="15"/>
      <c r="D16" s="15"/>
      <c r="E16" s="15"/>
      <c r="F16" s="15"/>
      <c r="G16" s="15"/>
      <c r="H16" s="15"/>
      <c r="I16" s="15"/>
      <c r="J16" s="15"/>
      <c r="K16" s="15"/>
      <c r="L16" s="15"/>
    </row>
    <row r="17" ht="15.75" customHeight="1">
      <c r="L17" s="274"/>
    </row>
    <row r="18">
      <c r="K18" s="275"/>
    </row>
    <row r="19" ht="15.75" customHeight="1">
      <c r="A19" s="274" t="s">
        <v>322</v>
      </c>
      <c r="B19" s="274"/>
      <c r="C19" s="274"/>
      <c r="D19" s="274"/>
      <c r="E19" s="274"/>
      <c r="F19" s="274"/>
      <c r="G19" s="274"/>
      <c r="H19" s="274"/>
      <c r="I19" s="274"/>
      <c r="J19" s="274"/>
      <c r="K19" s="274"/>
      <c r="L19" s="274"/>
    </row>
    <row r="20">
      <c r="A20" s="276"/>
      <c r="B20" s="276"/>
      <c r="C20" s="273"/>
      <c r="D20" s="273"/>
      <c r="E20" s="273"/>
      <c r="F20" s="273"/>
      <c r="G20" s="273"/>
      <c r="H20" s="273"/>
      <c r="I20" s="273"/>
      <c r="J20" s="273"/>
      <c r="K20" s="273"/>
      <c r="L20" s="273"/>
    </row>
    <row r="21" ht="28.5" customHeight="1">
      <c r="A21" s="277" t="s">
        <v>323</v>
      </c>
      <c r="B21" s="277" t="s">
        <v>324</v>
      </c>
      <c r="C21" s="278" t="s">
        <v>325</v>
      </c>
      <c r="D21" s="278"/>
      <c r="E21" s="278"/>
      <c r="F21" s="278"/>
      <c r="G21" s="278"/>
      <c r="H21" s="278"/>
      <c r="I21" s="277" t="s">
        <v>326</v>
      </c>
      <c r="J21" s="279" t="s">
        <v>327</v>
      </c>
      <c r="K21" s="277" t="s">
        <v>328</v>
      </c>
      <c r="L21" s="280" t="s">
        <v>329</v>
      </c>
    </row>
    <row r="22" ht="58.5" customHeight="1">
      <c r="A22" s="277"/>
      <c r="B22" s="277"/>
      <c r="C22" s="277" t="s">
        <v>330</v>
      </c>
      <c r="D22" s="277"/>
      <c r="E22" s="277" t="s">
        <v>331</v>
      </c>
      <c r="F22" s="277"/>
      <c r="G22" s="277" t="s">
        <v>332</v>
      </c>
      <c r="H22" s="277"/>
      <c r="I22" s="277"/>
      <c r="J22" s="281"/>
      <c r="K22" s="277"/>
      <c r="L22" s="280"/>
    </row>
    <row r="23" ht="15">
      <c r="A23" s="277"/>
      <c r="B23" s="277"/>
      <c r="C23" s="282" t="s">
        <v>333</v>
      </c>
      <c r="D23" s="282" t="s">
        <v>334</v>
      </c>
      <c r="E23" s="282" t="s">
        <v>333</v>
      </c>
      <c r="F23" s="282" t="s">
        <v>334</v>
      </c>
      <c r="G23" s="282" t="s">
        <v>333</v>
      </c>
      <c r="H23" s="282" t="s">
        <v>334</v>
      </c>
      <c r="I23" s="277"/>
      <c r="J23" s="283"/>
      <c r="K23" s="277"/>
      <c r="L23" s="280"/>
    </row>
    <row r="24" ht="15">
      <c r="A24" s="277">
        <v>1</v>
      </c>
      <c r="B24" s="277">
        <v>2</v>
      </c>
      <c r="C24" s="282">
        <v>3</v>
      </c>
      <c r="D24" s="282">
        <v>4</v>
      </c>
      <c r="E24" s="282">
        <v>5</v>
      </c>
      <c r="F24" s="282">
        <v>6</v>
      </c>
      <c r="G24" s="282">
        <v>7</v>
      </c>
      <c r="H24" s="282">
        <v>8</v>
      </c>
      <c r="I24" s="282">
        <v>9</v>
      </c>
      <c r="J24" s="282">
        <v>10</v>
      </c>
      <c r="K24" s="282">
        <v>11</v>
      </c>
      <c r="L24" s="282">
        <v>12</v>
      </c>
    </row>
    <row r="25" ht="15">
      <c r="A25" s="282">
        <v>1</v>
      </c>
      <c r="B25" s="284" t="s">
        <v>335</v>
      </c>
      <c r="C25" s="285"/>
      <c r="D25" s="285"/>
      <c r="E25" s="285"/>
      <c r="F25" s="285"/>
      <c r="G25" s="285"/>
      <c r="H25" s="285"/>
      <c r="I25" s="285"/>
      <c r="J25" s="285"/>
      <c r="K25" s="286"/>
      <c r="L25" s="101"/>
    </row>
    <row r="26" ht="15">
      <c r="A26" s="282" t="s">
        <v>336</v>
      </c>
      <c r="B26" s="287" t="s">
        <v>337</v>
      </c>
      <c r="C26" s="288" t="s">
        <v>32</v>
      </c>
      <c r="D26" s="288" t="s">
        <v>32</v>
      </c>
      <c r="E26" s="288" t="s">
        <v>32</v>
      </c>
      <c r="F26" s="288" t="s">
        <v>32</v>
      </c>
      <c r="G26" s="288" t="s">
        <v>32</v>
      </c>
      <c r="H26" s="288" t="s">
        <v>32</v>
      </c>
      <c r="I26" s="288"/>
      <c r="J26" s="285"/>
      <c r="K26" s="286"/>
      <c r="L26" s="286"/>
    </row>
    <row r="27" s="273" customFormat="1" ht="30">
      <c r="A27" s="282" t="s">
        <v>338</v>
      </c>
      <c r="B27" s="287" t="s">
        <v>339</v>
      </c>
      <c r="C27" s="288" t="s">
        <v>32</v>
      </c>
      <c r="D27" s="288" t="s">
        <v>32</v>
      </c>
      <c r="E27" s="288" t="s">
        <v>32</v>
      </c>
      <c r="F27" s="288" t="s">
        <v>32</v>
      </c>
      <c r="G27" s="288" t="s">
        <v>32</v>
      </c>
      <c r="H27" s="288" t="s">
        <v>32</v>
      </c>
      <c r="I27" s="288"/>
      <c r="J27" s="285"/>
      <c r="K27" s="286"/>
      <c r="L27" s="286"/>
    </row>
    <row r="28" s="273" customFormat="1" ht="45">
      <c r="A28" s="282" t="s">
        <v>340</v>
      </c>
      <c r="B28" s="287" t="s">
        <v>341</v>
      </c>
      <c r="C28" s="288" t="s">
        <v>32</v>
      </c>
      <c r="D28" s="288" t="s">
        <v>32</v>
      </c>
      <c r="E28" s="288" t="s">
        <v>32</v>
      </c>
      <c r="F28" s="288" t="s">
        <v>32</v>
      </c>
      <c r="G28" s="288" t="s">
        <v>32</v>
      </c>
      <c r="H28" s="288" t="s">
        <v>32</v>
      </c>
      <c r="I28" s="288"/>
      <c r="J28" s="285"/>
      <c r="K28" s="286"/>
      <c r="L28" s="286"/>
    </row>
    <row r="29" s="273" customFormat="1" ht="30">
      <c r="A29" s="282" t="s">
        <v>342</v>
      </c>
      <c r="B29" s="287" t="s">
        <v>343</v>
      </c>
      <c r="C29" s="288" t="s">
        <v>32</v>
      </c>
      <c r="D29" s="288" t="s">
        <v>32</v>
      </c>
      <c r="E29" s="288" t="s">
        <v>32</v>
      </c>
      <c r="F29" s="288" t="s">
        <v>32</v>
      </c>
      <c r="G29" s="288" t="s">
        <v>32</v>
      </c>
      <c r="H29" s="288" t="s">
        <v>32</v>
      </c>
      <c r="I29" s="288"/>
      <c r="J29" s="285"/>
      <c r="K29" s="286"/>
      <c r="L29" s="286"/>
    </row>
    <row r="30" s="273" customFormat="1" ht="30">
      <c r="A30" s="282" t="s">
        <v>344</v>
      </c>
      <c r="B30" s="287" t="s">
        <v>345</v>
      </c>
      <c r="C30" s="288" t="s">
        <v>32</v>
      </c>
      <c r="D30" s="288" t="s">
        <v>32</v>
      </c>
      <c r="E30" s="288" t="s">
        <v>32</v>
      </c>
      <c r="F30" s="288" t="s">
        <v>32</v>
      </c>
      <c r="G30" s="288" t="s">
        <v>32</v>
      </c>
      <c r="H30" s="288" t="s">
        <v>32</v>
      </c>
      <c r="I30" s="288"/>
      <c r="J30" s="285"/>
      <c r="K30" s="286"/>
      <c r="L30" s="286"/>
    </row>
    <row r="31" s="273" customFormat="1" ht="30">
      <c r="A31" s="282" t="s">
        <v>346</v>
      </c>
      <c r="B31" s="289" t="s">
        <v>347</v>
      </c>
      <c r="C31" s="288" t="s">
        <v>32</v>
      </c>
      <c r="D31" s="288" t="s">
        <v>32</v>
      </c>
      <c r="E31" s="288" t="s">
        <v>32</v>
      </c>
      <c r="F31" s="288" t="s">
        <v>32</v>
      </c>
      <c r="G31" s="288" t="s">
        <v>32</v>
      </c>
      <c r="H31" s="288" t="s">
        <v>32</v>
      </c>
      <c r="I31" s="288"/>
      <c r="J31" s="285"/>
      <c r="K31" s="286"/>
      <c r="L31" s="286"/>
    </row>
    <row r="32" s="273" customFormat="1" ht="15">
      <c r="A32" s="282" t="s">
        <v>348</v>
      </c>
      <c r="B32" s="289" t="s">
        <v>349</v>
      </c>
      <c r="C32" s="288" t="s">
        <v>32</v>
      </c>
      <c r="D32" s="288" t="s">
        <v>32</v>
      </c>
      <c r="E32" s="288" t="s">
        <v>32</v>
      </c>
      <c r="F32" s="288" t="s">
        <v>32</v>
      </c>
      <c r="G32" s="288" t="s">
        <v>32</v>
      </c>
      <c r="H32" s="288" t="s">
        <v>32</v>
      </c>
      <c r="I32" s="288"/>
      <c r="J32" s="285"/>
      <c r="K32" s="286"/>
      <c r="L32" s="286"/>
    </row>
    <row r="33" s="273" customFormat="1" ht="30">
      <c r="A33" s="282" t="s">
        <v>350</v>
      </c>
      <c r="B33" s="289" t="s">
        <v>351</v>
      </c>
      <c r="C33" s="288" t="s">
        <v>32</v>
      </c>
      <c r="D33" s="288" t="s">
        <v>32</v>
      </c>
      <c r="E33" s="288" t="s">
        <v>32</v>
      </c>
      <c r="F33" s="288" t="s">
        <v>32</v>
      </c>
      <c r="G33" s="288" t="s">
        <v>32</v>
      </c>
      <c r="H33" s="288" t="s">
        <v>32</v>
      </c>
      <c r="I33" s="288"/>
      <c r="J33" s="285"/>
      <c r="K33" s="286"/>
      <c r="L33" s="286"/>
    </row>
    <row r="34" s="273" customFormat="1" ht="45">
      <c r="A34" s="282" t="s">
        <v>352</v>
      </c>
      <c r="B34" s="289" t="s">
        <v>353</v>
      </c>
      <c r="C34" s="288" t="s">
        <v>32</v>
      </c>
      <c r="D34" s="288" t="s">
        <v>32</v>
      </c>
      <c r="E34" s="288" t="s">
        <v>32</v>
      </c>
      <c r="F34" s="288" t="s">
        <v>32</v>
      </c>
      <c r="G34" s="288" t="s">
        <v>32</v>
      </c>
      <c r="H34" s="288" t="s">
        <v>32</v>
      </c>
      <c r="I34" s="288"/>
      <c r="J34" s="290"/>
      <c r="K34" s="290"/>
      <c r="L34" s="286"/>
    </row>
    <row r="35" s="273" customFormat="1" ht="15">
      <c r="A35" s="282" t="s">
        <v>354</v>
      </c>
      <c r="B35" s="289" t="s">
        <v>355</v>
      </c>
      <c r="C35" s="288" t="s">
        <v>32</v>
      </c>
      <c r="D35" s="288" t="s">
        <v>32</v>
      </c>
      <c r="E35" s="288" t="s">
        <v>32</v>
      </c>
      <c r="F35" s="288" t="s">
        <v>32</v>
      </c>
      <c r="G35" s="288" t="s">
        <v>32</v>
      </c>
      <c r="H35" s="288" t="s">
        <v>32</v>
      </c>
      <c r="I35" s="288"/>
      <c r="J35" s="290"/>
      <c r="K35" s="290"/>
      <c r="L35" s="286"/>
    </row>
    <row r="36" ht="15">
      <c r="A36" s="282" t="s">
        <v>356</v>
      </c>
      <c r="B36" s="289" t="s">
        <v>357</v>
      </c>
      <c r="C36" s="288" t="s">
        <v>32</v>
      </c>
      <c r="D36" s="288" t="s">
        <v>32</v>
      </c>
      <c r="E36" s="288" t="s">
        <v>32</v>
      </c>
      <c r="F36" s="288" t="s">
        <v>32</v>
      </c>
      <c r="G36" s="288" t="s">
        <v>32</v>
      </c>
      <c r="H36" s="288" t="s">
        <v>32</v>
      </c>
      <c r="I36" s="288"/>
      <c r="J36" s="291"/>
      <c r="K36" s="286"/>
      <c r="L36" s="286"/>
    </row>
    <row r="37" ht="15">
      <c r="A37" s="282" t="s">
        <v>358</v>
      </c>
      <c r="B37" s="289" t="s">
        <v>359</v>
      </c>
      <c r="C37" s="288" t="s">
        <v>32</v>
      </c>
      <c r="D37" s="288" t="s">
        <v>32</v>
      </c>
      <c r="E37" s="288" t="s">
        <v>32</v>
      </c>
      <c r="F37" s="288" t="s">
        <v>32</v>
      </c>
      <c r="G37" s="288" t="s">
        <v>32</v>
      </c>
      <c r="H37" s="288" t="s">
        <v>32</v>
      </c>
      <c r="I37" s="288"/>
      <c r="J37" s="291"/>
      <c r="K37" s="286"/>
      <c r="L37" s="286"/>
    </row>
    <row r="38" ht="15">
      <c r="A38" s="282" t="s">
        <v>360</v>
      </c>
      <c r="B38" s="284" t="s">
        <v>361</v>
      </c>
      <c r="C38" s="286"/>
      <c r="D38" s="286"/>
      <c r="E38" s="286"/>
      <c r="F38" s="286"/>
      <c r="G38" s="286"/>
      <c r="H38" s="286"/>
      <c r="I38" s="286"/>
      <c r="J38" s="286"/>
      <c r="K38" s="286"/>
      <c r="L38" s="286"/>
    </row>
    <row r="39" ht="45">
      <c r="A39" s="282">
        <v>2</v>
      </c>
      <c r="B39" s="289" t="s">
        <v>362</v>
      </c>
      <c r="C39" s="288" t="s">
        <v>32</v>
      </c>
      <c r="D39" s="288" t="s">
        <v>32</v>
      </c>
      <c r="E39" s="288" t="s">
        <v>32</v>
      </c>
      <c r="F39" s="288" t="s">
        <v>32</v>
      </c>
      <c r="G39" s="288" t="s">
        <v>32</v>
      </c>
      <c r="H39" s="288" t="s">
        <v>32</v>
      </c>
      <c r="I39" s="288"/>
      <c r="J39" s="286"/>
      <c r="K39" s="286"/>
      <c r="L39" s="286"/>
    </row>
    <row r="40" ht="15">
      <c r="A40" s="282" t="s">
        <v>363</v>
      </c>
      <c r="B40" s="289" t="s">
        <v>364</v>
      </c>
      <c r="C40" s="292">
        <v>45275</v>
      </c>
      <c r="D40" s="292">
        <v>45275</v>
      </c>
      <c r="E40" s="292">
        <v>45275</v>
      </c>
      <c r="F40" s="292">
        <v>45275</v>
      </c>
      <c r="G40" s="292">
        <v>45275</v>
      </c>
      <c r="H40" s="292">
        <v>45275</v>
      </c>
      <c r="I40" s="293">
        <v>1</v>
      </c>
      <c r="J40" s="286"/>
      <c r="K40" s="286"/>
      <c r="L40" s="286"/>
    </row>
    <row r="41" ht="30">
      <c r="A41" s="282" t="s">
        <v>365</v>
      </c>
      <c r="B41" s="284" t="s">
        <v>366</v>
      </c>
      <c r="C41" s="294" t="s">
        <v>32</v>
      </c>
      <c r="D41" s="294" t="s">
        <v>32</v>
      </c>
      <c r="E41" s="294" t="s">
        <v>32</v>
      </c>
      <c r="F41" s="294" t="s">
        <v>32</v>
      </c>
      <c r="G41" s="294" t="s">
        <v>32</v>
      </c>
      <c r="H41" s="294" t="s">
        <v>32</v>
      </c>
      <c r="I41" s="286"/>
      <c r="J41" s="286"/>
      <c r="K41" s="286"/>
      <c r="L41" s="286"/>
    </row>
    <row r="42" ht="30">
      <c r="A42" s="282">
        <v>3</v>
      </c>
      <c r="B42" s="289" t="s">
        <v>367</v>
      </c>
      <c r="C42" s="294" t="s">
        <v>32</v>
      </c>
      <c r="D42" s="294" t="s">
        <v>32</v>
      </c>
      <c r="E42" s="294" t="s">
        <v>32</v>
      </c>
      <c r="F42" s="294" t="s">
        <v>32</v>
      </c>
      <c r="G42" s="294" t="s">
        <v>32</v>
      </c>
      <c r="H42" s="294" t="s">
        <v>32</v>
      </c>
      <c r="I42" s="288"/>
      <c r="J42" s="286"/>
      <c r="K42" s="286"/>
      <c r="L42" s="286"/>
    </row>
    <row r="43" ht="15">
      <c r="A43" s="282" t="s">
        <v>368</v>
      </c>
      <c r="B43" s="289" t="s">
        <v>369</v>
      </c>
      <c r="C43" s="292">
        <v>45536</v>
      </c>
      <c r="D43" s="292">
        <v>46001</v>
      </c>
      <c r="E43" s="292">
        <v>45110</v>
      </c>
      <c r="F43" s="292"/>
      <c r="G43" s="292">
        <v>45110</v>
      </c>
      <c r="H43" s="292">
        <v>46001</v>
      </c>
      <c r="I43" s="293">
        <f>'8. Общие сведения'!B62</f>
        <v>0.51615994436141277</v>
      </c>
      <c r="J43" s="293"/>
      <c r="K43" s="286"/>
      <c r="L43" s="286"/>
    </row>
    <row r="44" ht="15">
      <c r="A44" s="282" t="s">
        <v>370</v>
      </c>
      <c r="B44" s="289" t="s">
        <v>371</v>
      </c>
      <c r="C44" s="294" t="s">
        <v>32</v>
      </c>
      <c r="D44" s="294" t="s">
        <v>32</v>
      </c>
      <c r="E44" s="294" t="s">
        <v>32</v>
      </c>
      <c r="F44" s="294" t="s">
        <v>32</v>
      </c>
      <c r="G44" s="294" t="s">
        <v>32</v>
      </c>
      <c r="H44" s="294" t="s">
        <v>32</v>
      </c>
      <c r="I44" s="288"/>
      <c r="J44" s="286"/>
      <c r="K44" s="286"/>
      <c r="L44" s="286"/>
    </row>
    <row r="45" ht="60">
      <c r="A45" s="282" t="s">
        <v>372</v>
      </c>
      <c r="B45" s="289" t="s">
        <v>373</v>
      </c>
      <c r="C45" s="294" t="s">
        <v>32</v>
      </c>
      <c r="D45" s="294" t="s">
        <v>32</v>
      </c>
      <c r="E45" s="294" t="s">
        <v>32</v>
      </c>
      <c r="F45" s="294" t="s">
        <v>32</v>
      </c>
      <c r="G45" s="294" t="s">
        <v>32</v>
      </c>
      <c r="H45" s="294" t="s">
        <v>32</v>
      </c>
      <c r="I45" s="288"/>
      <c r="J45" s="286"/>
      <c r="K45" s="286"/>
      <c r="L45" s="286"/>
    </row>
    <row r="46" ht="105">
      <c r="A46" s="282" t="s">
        <v>374</v>
      </c>
      <c r="B46" s="289" t="s">
        <v>375</v>
      </c>
      <c r="C46" s="294" t="s">
        <v>32</v>
      </c>
      <c r="D46" s="294" t="s">
        <v>32</v>
      </c>
      <c r="E46" s="294" t="s">
        <v>32</v>
      </c>
      <c r="F46" s="294" t="s">
        <v>32</v>
      </c>
      <c r="G46" s="294" t="s">
        <v>32</v>
      </c>
      <c r="H46" s="294" t="s">
        <v>32</v>
      </c>
      <c r="I46" s="288"/>
      <c r="J46" s="286"/>
      <c r="K46" s="286"/>
      <c r="L46" s="286"/>
    </row>
    <row r="47" ht="15">
      <c r="A47" s="282" t="s">
        <v>376</v>
      </c>
      <c r="B47" s="289" t="s">
        <v>377</v>
      </c>
      <c r="C47" s="294" t="s">
        <v>32</v>
      </c>
      <c r="D47" s="294" t="s">
        <v>32</v>
      </c>
      <c r="E47" s="294" t="s">
        <v>32</v>
      </c>
      <c r="F47" s="294" t="s">
        <v>32</v>
      </c>
      <c r="G47" s="294" t="s">
        <v>32</v>
      </c>
      <c r="H47" s="294" t="s">
        <v>32</v>
      </c>
      <c r="I47" s="288"/>
      <c r="J47" s="286"/>
      <c r="K47" s="286"/>
      <c r="L47" s="286"/>
    </row>
    <row r="48" ht="15">
      <c r="A48" s="282" t="s">
        <v>378</v>
      </c>
      <c r="B48" s="284" t="s">
        <v>379</v>
      </c>
      <c r="C48" s="286"/>
      <c r="D48" s="286"/>
      <c r="E48" s="286"/>
      <c r="F48" s="286"/>
      <c r="G48" s="286"/>
      <c r="H48" s="286"/>
      <c r="I48" s="286"/>
      <c r="J48" s="286"/>
      <c r="K48" s="286"/>
      <c r="L48" s="286"/>
    </row>
    <row r="49" ht="15">
      <c r="A49" s="282">
        <v>4</v>
      </c>
      <c r="B49" s="289" t="s">
        <v>380</v>
      </c>
      <c r="C49" s="294" t="s">
        <v>32</v>
      </c>
      <c r="D49" s="294" t="s">
        <v>32</v>
      </c>
      <c r="E49" s="294" t="s">
        <v>32</v>
      </c>
      <c r="F49" s="294" t="s">
        <v>32</v>
      </c>
      <c r="G49" s="294" t="s">
        <v>32</v>
      </c>
      <c r="H49" s="294" t="s">
        <v>32</v>
      </c>
      <c r="I49" s="288"/>
      <c r="J49" s="286"/>
      <c r="K49" s="286"/>
      <c r="L49" s="286"/>
    </row>
    <row r="50" ht="60">
      <c r="A50" s="282" t="s">
        <v>381</v>
      </c>
      <c r="B50" s="289" t="s">
        <v>382</v>
      </c>
      <c r="C50" s="294" t="s">
        <v>32</v>
      </c>
      <c r="D50" s="294" t="s">
        <v>32</v>
      </c>
      <c r="E50" s="294" t="s">
        <v>32</v>
      </c>
      <c r="F50" s="294" t="s">
        <v>32</v>
      </c>
      <c r="G50" s="294" t="s">
        <v>32</v>
      </c>
      <c r="H50" s="294" t="s">
        <v>32</v>
      </c>
      <c r="I50" s="288"/>
      <c r="J50" s="286"/>
      <c r="K50" s="286"/>
      <c r="L50" s="286"/>
    </row>
    <row r="51" ht="45">
      <c r="A51" s="282" t="s">
        <v>383</v>
      </c>
      <c r="B51" s="289" t="s">
        <v>384</v>
      </c>
      <c r="C51" s="294" t="s">
        <v>32</v>
      </c>
      <c r="D51" s="294" t="s">
        <v>32</v>
      </c>
      <c r="E51" s="294" t="s">
        <v>32</v>
      </c>
      <c r="F51" s="294" t="s">
        <v>32</v>
      </c>
      <c r="G51" s="294" t="s">
        <v>32</v>
      </c>
      <c r="H51" s="294" t="s">
        <v>32</v>
      </c>
      <c r="I51" s="288"/>
      <c r="J51" s="286"/>
      <c r="K51" s="286"/>
      <c r="L51" s="286"/>
    </row>
    <row r="52" ht="45">
      <c r="A52" s="282" t="s">
        <v>385</v>
      </c>
      <c r="B52" s="289" t="s">
        <v>386</v>
      </c>
      <c r="C52" s="294" t="s">
        <v>32</v>
      </c>
      <c r="D52" s="294" t="s">
        <v>32</v>
      </c>
      <c r="E52" s="294" t="s">
        <v>32</v>
      </c>
      <c r="F52" s="294" t="s">
        <v>32</v>
      </c>
      <c r="G52" s="294" t="s">
        <v>32</v>
      </c>
      <c r="H52" s="294" t="s">
        <v>32</v>
      </c>
      <c r="I52" s="288"/>
      <c r="J52" s="286"/>
      <c r="K52" s="286"/>
      <c r="L52" s="286"/>
    </row>
    <row r="53" ht="30">
      <c r="A53" s="282" t="s">
        <v>387</v>
      </c>
      <c r="B53" s="295" t="s">
        <v>388</v>
      </c>
      <c r="C53" s="292">
        <v>45931</v>
      </c>
      <c r="D53" s="292">
        <v>46022</v>
      </c>
      <c r="E53" s="292"/>
      <c r="F53" s="292"/>
      <c r="G53" s="292">
        <v>45931</v>
      </c>
      <c r="H53" s="292">
        <v>46022</v>
      </c>
      <c r="I53" s="288"/>
      <c r="J53" s="286"/>
      <c r="K53" s="286"/>
      <c r="L53" s="286"/>
    </row>
    <row r="54" ht="30">
      <c r="A54" s="282" t="s">
        <v>389</v>
      </c>
      <c r="B54" s="289" t="s">
        <v>390</v>
      </c>
      <c r="C54" s="288" t="s">
        <v>32</v>
      </c>
      <c r="D54" s="288" t="s">
        <v>32</v>
      </c>
      <c r="E54" s="288"/>
      <c r="F54" s="288"/>
      <c r="G54" s="288" t="s">
        <v>32</v>
      </c>
      <c r="H54" s="288" t="s">
        <v>32</v>
      </c>
      <c r="I54" s="288"/>
      <c r="J54" s="286"/>
      <c r="K54" s="286"/>
      <c r="L54" s="286"/>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rintOptions headings="0" gridLines="0"/>
  <pageMargins left="0.70866141732283472" right="0.70866141732283472" top="0.74803149606299213" bottom="0.74803149606299213" header="0.31496062992125984" footer="0.31496062992125984"/>
  <pageSetup paperSize="8" scale="49"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schastlivaya-ga</cp:lastModifiedBy>
  <cp:revision>1</cp:revision>
  <dcterms:created xsi:type="dcterms:W3CDTF">2015-08-16T15:31:05Z</dcterms:created>
  <dcterms:modified xsi:type="dcterms:W3CDTF">2025-08-12T10:01:45Z</dcterms:modified>
</cp:coreProperties>
</file>